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6615" activeTab="0"/>
  </bookViews>
  <sheets>
    <sheet name="PROPERTY" sheetId="1" r:id="rId1"/>
    <sheet name="EARTH MOVEMENT" sheetId="2" r:id="rId2"/>
    <sheet name="EQUIP B'DOWN" sheetId="3" r:id="rId3"/>
    <sheet name="FLOOD" sheetId="4" r:id="rId4"/>
  </sheets>
  <definedNames>
    <definedName name="_xlnm.Print_Area" localSheetId="0">'PROPERTY'!$A$1:$R$89</definedName>
    <definedName name="_xlnm.Print_Titles" localSheetId="0">'PROPERTY'!$1:$4</definedName>
  </definedNames>
  <calcPr fullCalcOnLoad="1"/>
</workbook>
</file>

<file path=xl/sharedStrings.xml><?xml version="1.0" encoding="utf-8"?>
<sst xmlns="http://schemas.openxmlformats.org/spreadsheetml/2006/main" count="645" uniqueCount="245">
  <si>
    <t>Totals</t>
  </si>
  <si>
    <t>TBR</t>
  </si>
  <si>
    <t>Water</t>
  </si>
  <si>
    <t>RETENTION</t>
  </si>
  <si>
    <t>UNDER REVIEW by VC</t>
  </si>
  <si>
    <t>DEDUCTIBLE (Maintenance)</t>
  </si>
  <si>
    <t>Agency</t>
  </si>
  <si>
    <t>Description</t>
  </si>
  <si>
    <t>Date of Loss</t>
  </si>
  <si>
    <t>Type of Loss</t>
  </si>
  <si>
    <t>Date Paid</t>
  </si>
  <si>
    <t>Carrier Advance Pymts Allocated by Insured</t>
  </si>
  <si>
    <t>Vericlaim File #</t>
  </si>
  <si>
    <t>Carrier Claim #</t>
  </si>
  <si>
    <t>Status</t>
  </si>
  <si>
    <t>Estimated GROSS LOSS by Insured</t>
  </si>
  <si>
    <t>NET RCV LOSS</t>
  </si>
  <si>
    <t>REVIEWED / VERIFIED Gross Loss by VC</t>
  </si>
  <si>
    <t>Annual Aggregate Deductible Remaining</t>
  </si>
  <si>
    <t>Paid by State Under Aggregate Deductible</t>
  </si>
  <si>
    <t>Adjuster</t>
  </si>
  <si>
    <t>LOSSES LESS THAN DEDUCTIBLE OR NOT COVERED</t>
  </si>
  <si>
    <t>Policy # 015909442</t>
  </si>
  <si>
    <t>Wind</t>
  </si>
  <si>
    <t>Ken Abernathy / Steve Rop</t>
  </si>
  <si>
    <t>UT</t>
  </si>
  <si>
    <t>JULY 1, 2018 - JUNE 30, 2019 PROPERTY LOSSES - STATE OF TENNESSEE ($25,000 PER OCCURRENCE DEDUCTIBLE)</t>
  </si>
  <si>
    <t>2018/2019 Bordereaux / Loss Run</t>
  </si>
  <si>
    <t>JULY 1, 2018 - JUNE 30, 2019 FLOOD LOSSES - STATE OF TENNESSEE    ($10,000,000.00 PER OCCURRENCE DEDUCTIBLE)</t>
  </si>
  <si>
    <t>SERF Electron Microscope</t>
  </si>
  <si>
    <t>7/918</t>
  </si>
  <si>
    <t>NAS18216370</t>
  </si>
  <si>
    <t>TCAT Newbern</t>
  </si>
  <si>
    <t>NAS18216930</t>
  </si>
  <si>
    <t>Josh Braden/Mike Fincher</t>
  </si>
  <si>
    <t>UTK/Fab Lab</t>
  </si>
  <si>
    <t>Vandalism</t>
  </si>
  <si>
    <t>NAS18217430</t>
  </si>
  <si>
    <t>Greve Hall</t>
  </si>
  <si>
    <t>Mold</t>
  </si>
  <si>
    <t>NAS18217590</t>
  </si>
  <si>
    <t>TSU Power Plant</t>
  </si>
  <si>
    <t>Power Surge</t>
  </si>
  <si>
    <t>NAS18216760</t>
  </si>
  <si>
    <t>Ken Abernathy / Josh Braden</t>
  </si>
  <si>
    <t>UT Memphis - Pharmacy Building</t>
  </si>
  <si>
    <t>Equipment Breakdown / Water</t>
  </si>
  <si>
    <t>NAS18218030</t>
  </si>
  <si>
    <t>Ken Abernathy / Brad Staples</t>
  </si>
  <si>
    <t xml:space="preserve">Closed </t>
  </si>
  <si>
    <t>APSU</t>
  </si>
  <si>
    <t>Music Mass Communication Building</t>
  </si>
  <si>
    <t>Water Damage</t>
  </si>
  <si>
    <t>MTSU</t>
  </si>
  <si>
    <t>Bolding Tennis Center</t>
  </si>
  <si>
    <t>Fire</t>
  </si>
  <si>
    <t>TSU Ford Apartments</t>
  </si>
  <si>
    <t>NAS18218960</t>
  </si>
  <si>
    <t>NAS18219410</t>
  </si>
  <si>
    <t>NAS18219520</t>
  </si>
  <si>
    <t>NAS18221580</t>
  </si>
  <si>
    <t>UT Martin - Crisp Hall</t>
  </si>
  <si>
    <t>Historic Commission</t>
  </si>
  <si>
    <t>Rocky Mount Historic Site</t>
  </si>
  <si>
    <t>TDOC</t>
  </si>
  <si>
    <t>Lois M. Deberry Special Needs Fac - Admin Building</t>
  </si>
  <si>
    <t>Electrical Outage</t>
  </si>
  <si>
    <t>UTK/Laurel Apartments</t>
  </si>
  <si>
    <t>UTK/South Carrick Hall</t>
  </si>
  <si>
    <t>3968094406US</t>
  </si>
  <si>
    <t>Ken Abernathy / Mike Fincher</t>
  </si>
  <si>
    <t>NAS18222410</t>
  </si>
  <si>
    <t>NAS18223860</t>
  </si>
  <si>
    <t>NAS18224790</t>
  </si>
  <si>
    <t>NAS18224840</t>
  </si>
  <si>
    <t>NAS18224850</t>
  </si>
  <si>
    <t>TSU - Multiple Bldgs</t>
  </si>
  <si>
    <t>NAS18226690</t>
  </si>
  <si>
    <t>Closed</t>
  </si>
  <si>
    <t>Pellissippi State Community College - Bagwell Building</t>
  </si>
  <si>
    <t>Pellissippi State Community College - Strawberry Plains / State Office Building</t>
  </si>
  <si>
    <t>Pellissippi State Community College - Information Center</t>
  </si>
  <si>
    <t>NAS18227890</t>
  </si>
  <si>
    <t>NAS18227900</t>
  </si>
  <si>
    <t>Murphy Center</t>
  </si>
  <si>
    <t>NAS18229460</t>
  </si>
  <si>
    <t>TN School for the Deaf</t>
  </si>
  <si>
    <t>Wind Damage</t>
  </si>
  <si>
    <t>Campus-wide/Hessler Biology Building</t>
  </si>
  <si>
    <t>TDEC</t>
  </si>
  <si>
    <t>Savage Gulf State Park</t>
  </si>
  <si>
    <t>NAS18229600</t>
  </si>
  <si>
    <t>TSU Avon Williams</t>
  </si>
  <si>
    <t>Power Outage</t>
  </si>
  <si>
    <t>NAS18230000</t>
  </si>
  <si>
    <t>Boathouse Bridge</t>
  </si>
  <si>
    <t>Bridge Failure</t>
  </si>
  <si>
    <t>NAS18230160</t>
  </si>
  <si>
    <t>255 Marion - Office</t>
  </si>
  <si>
    <t>NAS18230200</t>
  </si>
  <si>
    <t>JULY 1, 2018 - JUNE 30, 2019 EQUIPMENT BREAKDOWN LOSSES - STATE OF TENNESSEE    ($10,000.00 PER OCCURRENCE DEDUCTIBLE)</t>
  </si>
  <si>
    <t>N/A</t>
  </si>
  <si>
    <t>Withdrawn</t>
  </si>
  <si>
    <t>Less than deductible</t>
  </si>
  <si>
    <t>Temple Hall</t>
  </si>
  <si>
    <t>Forestry</t>
  </si>
  <si>
    <t>Oneida Fire Tower</t>
  </si>
  <si>
    <t>TSU - Keen Hall</t>
  </si>
  <si>
    <t>Clement Hall</t>
  </si>
  <si>
    <t>Water  Damage (poss. Vandalism)</t>
  </si>
  <si>
    <t>NAS18230740</t>
  </si>
  <si>
    <t>NAS18230900</t>
  </si>
  <si>
    <t>NAS18232260</t>
  </si>
  <si>
    <t>NAS18232450</t>
  </si>
  <si>
    <t>Disclaimer issued</t>
  </si>
  <si>
    <t xml:space="preserve">ROR issued </t>
  </si>
  <si>
    <t>TCAT</t>
  </si>
  <si>
    <t>Hohenwald Administrative Building</t>
  </si>
  <si>
    <t>DIDD</t>
  </si>
  <si>
    <t>UofM</t>
  </si>
  <si>
    <t>Fieldhouse</t>
  </si>
  <si>
    <t>Harold W. Jordan Habilitation</t>
  </si>
  <si>
    <t>Vehicle Impact</t>
  </si>
  <si>
    <t>Disclaimer issued / accepted by agency</t>
  </si>
  <si>
    <t>NAS18232460</t>
  </si>
  <si>
    <t>NAS18233190</t>
  </si>
  <si>
    <t>NAS18233210</t>
  </si>
  <si>
    <t>Jones Aquatic Center</t>
  </si>
  <si>
    <t>NAS19235430</t>
  </si>
  <si>
    <t>DGS</t>
  </si>
  <si>
    <t>Davy Crockett Tower</t>
  </si>
  <si>
    <t>Missing Property</t>
  </si>
  <si>
    <t>NAS19236740</t>
  </si>
  <si>
    <t>Strong Hall</t>
  </si>
  <si>
    <t xml:space="preserve">East TN Mental Health </t>
  </si>
  <si>
    <t>NAS19237580</t>
  </si>
  <si>
    <t>NAS19236920</t>
  </si>
  <si>
    <t>Fire Damage</t>
  </si>
  <si>
    <t>Statewide</t>
  </si>
  <si>
    <t>Statewide flooding</t>
  </si>
  <si>
    <t>NAS19241480</t>
  </si>
  <si>
    <t>Ken Abernathy</t>
  </si>
  <si>
    <t>Montgomery Bell State Park</t>
  </si>
  <si>
    <t>Flooding damage</t>
  </si>
  <si>
    <t>NAS19239380</t>
  </si>
  <si>
    <t xml:space="preserve">UT Chattanooga </t>
  </si>
  <si>
    <t>NAS19239840</t>
  </si>
  <si>
    <t>NAS19240250</t>
  </si>
  <si>
    <t>Baker Building - Arlington</t>
  </si>
  <si>
    <t>Thompson Boling Arena</t>
  </si>
  <si>
    <t xml:space="preserve">MTSU </t>
  </si>
  <si>
    <t>Floyd Stadium</t>
  </si>
  <si>
    <t>Various</t>
  </si>
  <si>
    <t>Statewide Wind</t>
  </si>
  <si>
    <t xml:space="preserve">UT </t>
  </si>
  <si>
    <t>Natural Gas Interruption</t>
  </si>
  <si>
    <t>Ferris Hall</t>
  </si>
  <si>
    <t>Service Interruption</t>
  </si>
  <si>
    <t>Cherokee Campus Dropout</t>
  </si>
  <si>
    <t>NAS19244370</t>
  </si>
  <si>
    <t>NAS19243870</t>
  </si>
  <si>
    <t>NAS19243860</t>
  </si>
  <si>
    <t>NAS19241690</t>
  </si>
  <si>
    <t>NAS19242800</t>
  </si>
  <si>
    <t>NAS19243240</t>
  </si>
  <si>
    <t>JULY 1, 2018 - JUNE 30, 2019 EARTH MOVEMENT LOSSES - STATE OF TENNESSEE    ($10,000,000.00 PER OCCURRENCE DEDUCTIBLE / $25,000.00 AGENCY DEDUCTIBLE)</t>
  </si>
  <si>
    <t>Less than deductible / UT withdrawn</t>
  </si>
  <si>
    <t>West TN AgResearch Educational Center - Jackson TN (Greenhouses)</t>
  </si>
  <si>
    <t>NAS19245510</t>
  </si>
  <si>
    <t>NAS19245540</t>
  </si>
  <si>
    <t>Conference Center</t>
  </si>
  <si>
    <t>TWRA</t>
  </si>
  <si>
    <t>Lake Graham Fishing Pier</t>
  </si>
  <si>
    <t>NAS19245800</t>
  </si>
  <si>
    <t>THP</t>
  </si>
  <si>
    <t>Cookeville Office</t>
  </si>
  <si>
    <t>Sewage Backup</t>
  </si>
  <si>
    <t>Ken Abernathy / Jason Bliven</t>
  </si>
  <si>
    <t>NAS19245820</t>
  </si>
  <si>
    <t>Scarlett Commons Apts</t>
  </si>
  <si>
    <t>NAS19246290</t>
  </si>
  <si>
    <t>Paris Landing State Park</t>
  </si>
  <si>
    <t>Thompson Boling Arena - Lady's Locker Room</t>
  </si>
  <si>
    <t>Henry Horton State Park</t>
  </si>
  <si>
    <t>Chattanooga - EMCS Building</t>
  </si>
  <si>
    <t>Oak Ridge National Laboratories</t>
  </si>
  <si>
    <t>TSU</t>
  </si>
  <si>
    <t>Clay Education Building</t>
  </si>
  <si>
    <t>Physical Plant</t>
  </si>
  <si>
    <t>TN Prison for Women</t>
  </si>
  <si>
    <t>Lone Oaks Farm</t>
  </si>
  <si>
    <t xml:space="preserve">Andy Holt Tower </t>
  </si>
  <si>
    <t>Vehicle Impact to Fencing</t>
  </si>
  <si>
    <t>Possible Equipment Breakdown</t>
  </si>
  <si>
    <t>Lightning Damage</t>
  </si>
  <si>
    <t>NAS19246920</t>
  </si>
  <si>
    <t xml:space="preserve">Date Paid or Closed </t>
  </si>
  <si>
    <t>NAS19246940</t>
  </si>
  <si>
    <t>NAS19247580</t>
  </si>
  <si>
    <t>NAS19247910</t>
  </si>
  <si>
    <t>NAS19248260</t>
  </si>
  <si>
    <t>NAS19248610</t>
  </si>
  <si>
    <t>NAS19248770</t>
  </si>
  <si>
    <t>NAS19249270</t>
  </si>
  <si>
    <t>NAS19249720</t>
  </si>
  <si>
    <t>NAS19249930</t>
  </si>
  <si>
    <t>Hesler Biology Building</t>
  </si>
  <si>
    <t>Chattanooga - Boling Apartments</t>
  </si>
  <si>
    <t>Delta Delta Delta Sorority House</t>
  </si>
  <si>
    <t>Andrew Johnson Building</t>
  </si>
  <si>
    <t>Chattanooga - State Office Building</t>
  </si>
  <si>
    <t>NAS19250530</t>
  </si>
  <si>
    <t>NAS19251530</t>
  </si>
  <si>
    <t>NAS19252190</t>
  </si>
  <si>
    <t>NAS19252910</t>
  </si>
  <si>
    <t>NAS19254400</t>
  </si>
  <si>
    <t>TN State Prison</t>
  </si>
  <si>
    <t>NAS19255460</t>
  </si>
  <si>
    <t>Reelfoot Lake State Park</t>
  </si>
  <si>
    <t>UT Chattanooga - Holt Hall</t>
  </si>
  <si>
    <t>Research Spoilage</t>
  </si>
  <si>
    <t xml:space="preserve">Extension - Spring Hill </t>
  </si>
  <si>
    <t>Volunteer State Community College</t>
  </si>
  <si>
    <t>NAS19256620</t>
  </si>
  <si>
    <t>NAS19257910</t>
  </si>
  <si>
    <t>NAS19257930</t>
  </si>
  <si>
    <t>NAS19258480</t>
  </si>
  <si>
    <t>Less than dedcutible</t>
  </si>
  <si>
    <t>CLosed</t>
  </si>
  <si>
    <t>Closed part of Feb loss</t>
  </si>
  <si>
    <t>Martin</t>
  </si>
  <si>
    <t>Under Investigation / Report 3.7 magnitude earthquake</t>
  </si>
  <si>
    <t>NAS1966900</t>
  </si>
  <si>
    <t>Contractor paid loss</t>
  </si>
  <si>
    <t>Under Investigation / Reported Sinkhole</t>
  </si>
  <si>
    <t>Athletics / Tom Black Track</t>
  </si>
  <si>
    <t>Sinkhole</t>
  </si>
  <si>
    <t>NAS20337950</t>
  </si>
  <si>
    <t>Closed Dec 2020 per TDEC / no new costs</t>
  </si>
  <si>
    <t>Closed below deductible</t>
  </si>
  <si>
    <t>NWCX Industrial Building</t>
  </si>
  <si>
    <t>NAS21403890</t>
  </si>
  <si>
    <t>Closed/withdrawn</t>
  </si>
  <si>
    <t>Closed 10/4/21</t>
  </si>
  <si>
    <t>Date:  2/25/22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</si>
</sst>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/dd/yy"/>
    <numFmt numFmtId="170" formatCode="00000"/>
    <numFmt numFmtId="171" formatCode="[$-409]dddd\,\ mmmm\ dd\,\ yyyy"/>
    <numFmt numFmtId="172" formatCode="[$-409]d\-mmm\-yy;@"/>
    <numFmt numFmtId="173" formatCode="[$-409]h:mm:ss\ AM/PM"/>
    <numFmt numFmtId="174" formatCode="[$-409]dddd\,\ mmmm\ d\,\ yyyy"/>
    <numFmt numFmtId="175" formatCode="mmm\-yyyy"/>
  </numFmts>
  <fonts count="76">
    <font>
      <sz val="10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 Narrow"/>
      <family val="2"/>
    </font>
    <font>
      <b/>
      <sz val="11"/>
      <color indexed="10"/>
      <name val="Arial Narrow"/>
      <family val="2"/>
    </font>
    <font>
      <b/>
      <sz val="11"/>
      <color indexed="18"/>
      <name val="Arial Narrow"/>
      <family val="2"/>
    </font>
    <font>
      <b/>
      <sz val="11"/>
      <color indexed="56"/>
      <name val="Arial Black"/>
      <family val="2"/>
    </font>
    <font>
      <sz val="11"/>
      <color indexed="10"/>
      <name val="Arial"/>
      <family val="2"/>
    </font>
    <font>
      <b/>
      <sz val="10"/>
      <color indexed="56"/>
      <name val="Arial Black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6"/>
      <name val="Arial"/>
      <family val="2"/>
    </font>
    <font>
      <b/>
      <sz val="11"/>
      <color indexed="10"/>
      <name val="Arial"/>
      <family val="2"/>
    </font>
    <font>
      <b/>
      <sz val="11"/>
      <color indexed="18"/>
      <name val="Arial"/>
      <family val="2"/>
    </font>
    <font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  <font>
      <b/>
      <sz val="11"/>
      <color rgb="FF000080"/>
      <name val="Arial Narrow"/>
      <family val="2"/>
    </font>
    <font>
      <b/>
      <sz val="11"/>
      <color rgb="FF002060"/>
      <name val="Arial Black"/>
      <family val="2"/>
    </font>
    <font>
      <sz val="11"/>
      <color rgb="FFFF0000"/>
      <name val="Arial"/>
      <family val="2"/>
    </font>
    <font>
      <b/>
      <sz val="10"/>
      <color rgb="FF002060"/>
      <name val="Arial Black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3"/>
      <name val="Arial"/>
      <family val="2"/>
    </font>
    <font>
      <b/>
      <sz val="11"/>
      <color rgb="FFFF0000"/>
      <name val="Arial"/>
      <family val="2"/>
    </font>
    <font>
      <b/>
      <sz val="11"/>
      <color rgb="FF000080"/>
      <name val="Arial"/>
      <family val="2"/>
    </font>
    <font>
      <sz val="11"/>
      <color rgb="FF0000F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2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/>
    </xf>
    <xf numFmtId="7" fontId="4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horizontal="center"/>
    </xf>
    <xf numFmtId="0" fontId="9" fillId="0" borderId="0" xfId="0" applyFont="1" applyAlignment="1">
      <alignment horizontal="center" wrapText="1"/>
    </xf>
    <xf numFmtId="7" fontId="8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7" fontId="7" fillId="0" borderId="0" xfId="0" applyNumberFormat="1" applyFont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14" fontId="12" fillId="33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14" fontId="4" fillId="0" borderId="0" xfId="0" applyNumberFormat="1" applyFont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14" fontId="6" fillId="33" borderId="0" xfId="0" applyNumberFormat="1" applyFont="1" applyFill="1" applyAlignment="1">
      <alignment/>
    </xf>
    <xf numFmtId="7" fontId="6" fillId="33" borderId="0" xfId="0" applyNumberFormat="1" applyFont="1" applyFill="1" applyAlignment="1">
      <alignment/>
    </xf>
    <xf numFmtId="7" fontId="5" fillId="33" borderId="0" xfId="0" applyNumberFormat="1" applyFont="1" applyFill="1" applyAlignment="1">
      <alignment/>
    </xf>
    <xf numFmtId="0" fontId="4" fillId="34" borderId="0" xfId="0" applyFont="1" applyFill="1" applyAlignment="1">
      <alignment/>
    </xf>
    <xf numFmtId="14" fontId="4" fillId="34" borderId="0" xfId="0" applyNumberFormat="1" applyFont="1" applyFill="1" applyAlignment="1">
      <alignment/>
    </xf>
    <xf numFmtId="7" fontId="4" fillId="34" borderId="0" xfId="0" applyNumberFormat="1" applyFont="1" applyFill="1" applyAlignment="1">
      <alignment/>
    </xf>
    <xf numFmtId="44" fontId="8" fillId="0" borderId="0" xfId="53" applyFont="1" applyAlignment="1">
      <alignment/>
    </xf>
    <xf numFmtId="44" fontId="64" fillId="0" borderId="0" xfId="53" applyFont="1" applyAlignment="1">
      <alignment/>
    </xf>
    <xf numFmtId="44" fontId="65" fillId="0" borderId="0" xfId="0" applyNumberFormat="1" applyFont="1" applyAlignment="1">
      <alignment/>
    </xf>
    <xf numFmtId="44" fontId="65" fillId="0" borderId="0" xfId="0" applyNumberFormat="1" applyFont="1" applyAlignment="1">
      <alignment/>
    </xf>
    <xf numFmtId="0" fontId="66" fillId="0" borderId="0" xfId="0" applyFont="1" applyAlignment="1">
      <alignment horizontal="center" vertical="center"/>
    </xf>
    <xf numFmtId="44" fontId="7" fillId="0" borderId="0" xfId="53" applyFont="1" applyAlignment="1">
      <alignment/>
    </xf>
    <xf numFmtId="14" fontId="7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44" fontId="7" fillId="33" borderId="0" xfId="53" applyFont="1" applyFill="1" applyAlignment="1">
      <alignment/>
    </xf>
    <xf numFmtId="44" fontId="7" fillId="33" borderId="0" xfId="53" applyFont="1" applyFill="1" applyAlignment="1">
      <alignment/>
    </xf>
    <xf numFmtId="7" fontId="10" fillId="33" borderId="0" xfId="0" applyNumberFormat="1" applyFont="1" applyFill="1" applyAlignment="1">
      <alignment/>
    </xf>
    <xf numFmtId="7" fontId="7" fillId="33" borderId="0" xfId="0" applyNumberFormat="1" applyFont="1" applyFill="1" applyAlignment="1">
      <alignment/>
    </xf>
    <xf numFmtId="0" fontId="7" fillId="33" borderId="0" xfId="0" applyFont="1" applyFill="1" applyAlignment="1">
      <alignment wrapText="1"/>
    </xf>
    <xf numFmtId="0" fontId="1" fillId="33" borderId="0" xfId="0" applyFont="1" applyFill="1" applyAlignment="1">
      <alignment/>
    </xf>
    <xf numFmtId="0" fontId="4" fillId="0" borderId="0" xfId="0" applyFont="1" applyAlignment="1">
      <alignment horizontal="left" wrapText="1"/>
    </xf>
    <xf numFmtId="44" fontId="67" fillId="0" borderId="10" xfId="53" applyFont="1" applyBorder="1" applyAlignment="1">
      <alignment/>
    </xf>
    <xf numFmtId="0" fontId="3" fillId="33" borderId="11" xfId="0" applyFont="1" applyFill="1" applyBorder="1" applyAlignment="1">
      <alignment horizontal="center" wrapText="1"/>
    </xf>
    <xf numFmtId="14" fontId="7" fillId="33" borderId="11" xfId="0" applyNumberFormat="1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7" fontId="7" fillId="33" borderId="11" xfId="0" applyNumberFormat="1" applyFont="1" applyFill="1" applyBorder="1" applyAlignment="1">
      <alignment horizontal="center" wrapText="1"/>
    </xf>
    <xf numFmtId="0" fontId="66" fillId="0" borderId="0" xfId="0" applyFont="1" applyAlignment="1">
      <alignment horizontal="center" vertical="center"/>
    </xf>
    <xf numFmtId="44" fontId="67" fillId="0" borderId="0" xfId="53" applyFont="1" applyAlignment="1">
      <alignment/>
    </xf>
    <xf numFmtId="44" fontId="4" fillId="0" borderId="0" xfId="53" applyFont="1" applyAlignment="1">
      <alignment/>
    </xf>
    <xf numFmtId="44" fontId="68" fillId="0" borderId="0" xfId="53" applyFont="1" applyAlignment="1">
      <alignment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center" vertical="center" wrapText="1"/>
    </xf>
    <xf numFmtId="7" fontId="3" fillId="33" borderId="11" xfId="0" applyNumberFormat="1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wrapText="1"/>
    </xf>
    <xf numFmtId="14" fontId="2" fillId="0" borderId="0" xfId="0" applyNumberFormat="1" applyFont="1" applyAlignment="1">
      <alignment wrapText="1"/>
    </xf>
    <xf numFmtId="44" fontId="0" fillId="0" borderId="0" xfId="0" applyNumberFormat="1" applyAlignment="1">
      <alignment/>
    </xf>
    <xf numFmtId="44" fontId="12" fillId="33" borderId="0" xfId="0" applyNumberFormat="1" applyFont="1" applyFill="1" applyAlignment="1">
      <alignment/>
    </xf>
    <xf numFmtId="44" fontId="8" fillId="0" borderId="0" xfId="0" applyNumberFormat="1" applyFont="1" applyAlignment="1">
      <alignment/>
    </xf>
    <xf numFmtId="44" fontId="7" fillId="33" borderId="11" xfId="0" applyNumberFormat="1" applyFont="1" applyFill="1" applyBorder="1" applyAlignment="1">
      <alignment horizontal="center" wrapText="1"/>
    </xf>
    <xf numFmtId="44" fontId="4" fillId="34" borderId="0" xfId="0" applyNumberFormat="1" applyFont="1" applyFill="1" applyAlignment="1">
      <alignment/>
    </xf>
    <xf numFmtId="44" fontId="0" fillId="0" borderId="0" xfId="0" applyNumberFormat="1" applyAlignment="1">
      <alignment horizontal="center"/>
    </xf>
    <xf numFmtId="44" fontId="2" fillId="0" borderId="0" xfId="0" applyNumberFormat="1" applyFont="1" applyAlignment="1">
      <alignment horizontal="center" wrapText="1"/>
    </xf>
    <xf numFmtId="44" fontId="0" fillId="0" borderId="0" xfId="0" applyNumberFormat="1" applyAlignment="1">
      <alignment horizontal="center" wrapText="1"/>
    </xf>
    <xf numFmtId="44" fontId="0" fillId="0" borderId="0" xfId="0" applyNumberFormat="1" applyAlignment="1">
      <alignment wrapText="1"/>
    </xf>
    <xf numFmtId="44" fontId="11" fillId="33" borderId="0" xfId="0" applyNumberFormat="1" applyFont="1" applyFill="1" applyAlignment="1">
      <alignment/>
    </xf>
    <xf numFmtId="44" fontId="1" fillId="33" borderId="11" xfId="0" applyNumberFormat="1" applyFont="1" applyFill="1" applyBorder="1" applyAlignment="1">
      <alignment horizontal="center" wrapText="1"/>
    </xf>
    <xf numFmtId="44" fontId="69" fillId="0" borderId="10" xfId="53" applyFont="1" applyBorder="1" applyAlignment="1">
      <alignment horizontal="right" vertical="center"/>
    </xf>
    <xf numFmtId="44" fontId="70" fillId="0" borderId="0" xfId="44" applyFont="1" applyAlignment="1">
      <alignment/>
    </xf>
    <xf numFmtId="44" fontId="0" fillId="0" borderId="0" xfId="44" applyFont="1" applyAlignment="1">
      <alignment/>
    </xf>
    <xf numFmtId="44" fontId="71" fillId="0" borderId="0" xfId="44" applyFont="1" applyAlignment="1">
      <alignment/>
    </xf>
    <xf numFmtId="14" fontId="0" fillId="0" borderId="0" xfId="0" applyNumberFormat="1" applyAlignment="1">
      <alignment vertical="center" wrapText="1"/>
    </xf>
    <xf numFmtId="44" fontId="0" fillId="0" borderId="0" xfId="0" applyNumberFormat="1" applyAlignment="1">
      <alignment vertical="center"/>
    </xf>
    <xf numFmtId="44" fontId="7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horizontal="center" vertical="center"/>
    </xf>
    <xf numFmtId="44" fontId="4" fillId="0" borderId="0" xfId="53" applyFont="1" applyAlignment="1">
      <alignment horizontal="center" vertical="center"/>
    </xf>
    <xf numFmtId="44" fontId="68" fillId="0" borderId="0" xfId="53" applyFont="1" applyAlignment="1">
      <alignment horizontal="center" vertical="center"/>
    </xf>
    <xf numFmtId="44" fontId="73" fillId="7" borderId="0" xfId="0" applyNumberFormat="1" applyFont="1" applyFill="1" applyAlignment="1">
      <alignment horizontal="center" vertical="center"/>
    </xf>
    <xf numFmtId="44" fontId="4" fillId="35" borderId="0" xfId="53" applyFont="1" applyFill="1" applyAlignment="1">
      <alignment horizontal="center" vertical="center"/>
    </xf>
    <xf numFmtId="14" fontId="4" fillId="35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73" fillId="0" borderId="0" xfId="0" applyNumberFormat="1" applyFont="1" applyAlignment="1">
      <alignment/>
    </xf>
    <xf numFmtId="0" fontId="7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3" fillId="0" borderId="0" xfId="0" applyNumberFormat="1" applyFont="1" applyAlignment="1">
      <alignment/>
    </xf>
    <xf numFmtId="44" fontId="3" fillId="0" borderId="0" xfId="53" applyFont="1" applyAlignment="1">
      <alignment/>
    </xf>
    <xf numFmtId="0" fontId="75" fillId="0" borderId="0" xfId="0" applyFont="1" applyAlignment="1">
      <alignment/>
    </xf>
    <xf numFmtId="14" fontId="4" fillId="0" borderId="0" xfId="53" applyNumberFormat="1" applyFont="1" applyAlignment="1">
      <alignment horizontal="center" vertical="center"/>
    </xf>
    <xf numFmtId="0" fontId="13" fillId="0" borderId="0" xfId="0" applyFont="1" applyAlignment="1">
      <alignment horizontal="left" vertical="top"/>
    </xf>
    <xf numFmtId="44" fontId="7" fillId="35" borderId="0" xfId="53" applyFont="1" applyFill="1" applyAlignment="1">
      <alignment/>
    </xf>
    <xf numFmtId="44" fontId="65" fillId="7" borderId="0" xfId="0" applyNumberFormat="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top"/>
    </xf>
    <xf numFmtId="0" fontId="4" fillId="0" borderId="0" xfId="0" applyFont="1" applyAlignment="1">
      <alignment vertical="top"/>
    </xf>
    <xf numFmtId="44" fontId="69" fillId="0" borderId="0" xfId="53" applyFont="1" applyAlignment="1">
      <alignment horizontal="right" vertical="center"/>
    </xf>
    <xf numFmtId="0" fontId="7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/>
    </xf>
    <xf numFmtId="44" fontId="4" fillId="0" borderId="0" xfId="53" applyFont="1" applyFill="1" applyAlignment="1">
      <alignment horizontal="center" vertical="center"/>
    </xf>
    <xf numFmtId="44" fontId="68" fillId="0" borderId="0" xfId="53" applyFont="1" applyFill="1" applyAlignment="1">
      <alignment horizontal="center" vertical="center"/>
    </xf>
    <xf numFmtId="0" fontId="75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/>
    </xf>
    <xf numFmtId="8" fontId="4" fillId="0" borderId="0" xfId="53" applyNumberFormat="1" applyFont="1" applyAlignment="1">
      <alignment horizontal="center" vertical="center"/>
    </xf>
    <xf numFmtId="8" fontId="4" fillId="35" borderId="0" xfId="53" applyNumberFormat="1" applyFont="1" applyFill="1" applyAlignment="1">
      <alignment horizontal="center" vertical="center"/>
    </xf>
    <xf numFmtId="44" fontId="4" fillId="0" borderId="0" xfId="53" applyNumberFormat="1" applyFont="1" applyAlignment="1">
      <alignment horizontal="center" vertical="center"/>
    </xf>
    <xf numFmtId="44" fontId="68" fillId="0" borderId="0" xfId="53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4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 wrapText="1"/>
    </xf>
    <xf numFmtId="44" fontId="4" fillId="0" borderId="0" xfId="44" applyFont="1" applyAlignment="1">
      <alignment horizontal="center" vertical="center"/>
    </xf>
    <xf numFmtId="44" fontId="68" fillId="0" borderId="0" xfId="44" applyFont="1" applyAlignment="1">
      <alignment horizontal="center" vertical="center"/>
    </xf>
    <xf numFmtId="44" fontId="4" fillId="35" borderId="0" xfId="53" applyNumberFormat="1" applyFont="1" applyFill="1" applyAlignment="1">
      <alignment horizontal="center" vertical="center"/>
    </xf>
    <xf numFmtId="44" fontId="68" fillId="0" borderId="0" xfId="0" applyNumberFormat="1" applyFont="1" applyAlignment="1">
      <alignment horizontal="center" vertical="center"/>
    </xf>
    <xf numFmtId="44" fontId="73" fillId="7" borderId="0" xfId="44" applyFont="1" applyFill="1" applyAlignment="1">
      <alignment horizontal="center" vertical="center"/>
    </xf>
    <xf numFmtId="44" fontId="4" fillId="35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13" fillId="0" borderId="0" xfId="0" applyFont="1" applyAlignment="1">
      <alignment horizontal="left" vertical="center"/>
    </xf>
    <xf numFmtId="8" fontId="0" fillId="0" borderId="0" xfId="0" applyNumberForma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13" fillId="0" borderId="0" xfId="0" applyFont="1" applyAlignment="1">
      <alignment horizontal="left" vertical="top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2 3" xfId="48"/>
    <cellStyle name="Currency 2 4" xfId="49"/>
    <cellStyle name="Currency 3" xfId="50"/>
    <cellStyle name="Currency 3 2" xfId="51"/>
    <cellStyle name="Currency 4" xfId="52"/>
    <cellStyle name="Currency 5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ormal 2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5"/>
  <sheetViews>
    <sheetView tabSelected="1" zoomScale="70" zoomScaleNormal="70" zoomScaleSheetLayoutView="100" zoomScalePageLayoutView="0" workbookViewId="0" topLeftCell="A1">
      <selection activeCell="A37" sqref="A37"/>
    </sheetView>
  </sheetViews>
  <sheetFormatPr defaultColWidth="9.140625" defaultRowHeight="12.75"/>
  <cols>
    <col min="1" max="1" width="16.421875" style="0" customWidth="1"/>
    <col min="2" max="2" width="22.421875" style="0" customWidth="1"/>
    <col min="3" max="3" width="15.28125" style="2" customWidth="1"/>
    <col min="4" max="4" width="14.00390625" style="2" customWidth="1"/>
    <col min="5" max="5" width="25.7109375" style="0" customWidth="1"/>
    <col min="6" max="6" width="23.8515625" style="0" customWidth="1"/>
    <col min="7" max="7" width="20.00390625" style="0" customWidth="1"/>
    <col min="8" max="8" width="23.140625" style="3" customWidth="1"/>
    <col min="9" max="9" width="23.57421875" style="3" customWidth="1"/>
    <col min="10" max="10" width="24.7109375" style="3" customWidth="1"/>
    <col min="11" max="11" width="19.8515625" style="0" bestFit="1" customWidth="1"/>
    <col min="12" max="12" width="13.421875" style="3" customWidth="1"/>
    <col min="13" max="13" width="21.28125" style="0" customWidth="1"/>
    <col min="14" max="14" width="9.8515625" style="3" bestFit="1" customWidth="1"/>
    <col min="15" max="15" width="18.7109375" style="0" customWidth="1"/>
    <col min="16" max="16" width="15.421875" style="0" customWidth="1"/>
    <col min="17" max="17" width="10.8515625" style="0" customWidth="1"/>
    <col min="18" max="18" width="20.57421875" style="0" customWidth="1"/>
    <col min="19" max="19" width="17.421875" style="0" customWidth="1"/>
    <col min="20" max="20" width="3.00390625" style="0" customWidth="1"/>
    <col min="21" max="21" width="46.28125" style="0" customWidth="1"/>
  </cols>
  <sheetData>
    <row r="1" spans="1:18" s="12" customFormat="1" ht="21" customHeight="1">
      <c r="A1" s="32" t="s">
        <v>26</v>
      </c>
      <c r="B1" s="33"/>
      <c r="C1" s="34"/>
      <c r="D1" s="34"/>
      <c r="E1" s="33"/>
      <c r="F1" s="33"/>
      <c r="G1" s="33"/>
      <c r="H1" s="35"/>
      <c r="I1" s="36" t="s">
        <v>27</v>
      </c>
      <c r="J1" s="36"/>
      <c r="K1" s="33"/>
      <c r="L1" s="36" t="s">
        <v>22</v>
      </c>
      <c r="M1" s="33"/>
      <c r="N1" s="35"/>
      <c r="O1" s="33"/>
      <c r="P1" s="33"/>
      <c r="Q1" s="33"/>
      <c r="R1" s="33"/>
    </row>
    <row r="2" spans="1:22" ht="15" thickBot="1">
      <c r="A2" s="5"/>
      <c r="B2" s="5"/>
      <c r="C2" s="6"/>
      <c r="D2" s="6"/>
      <c r="E2" s="5"/>
      <c r="F2" s="5"/>
      <c r="G2" s="5"/>
      <c r="H2" s="7"/>
      <c r="I2" s="7"/>
      <c r="J2" s="7"/>
      <c r="K2" s="5"/>
      <c r="L2" s="7"/>
      <c r="M2" s="5"/>
      <c r="N2" s="7"/>
      <c r="O2" s="5"/>
      <c r="P2" s="5"/>
      <c r="Q2" s="5"/>
      <c r="R2" s="5"/>
      <c r="S2" s="5"/>
      <c r="T2" s="5"/>
      <c r="U2" s="5"/>
      <c r="V2" s="5"/>
    </row>
    <row r="3" spans="1:21" s="1" customFormat="1" ht="87" customHeight="1" thickBot="1">
      <c r="A3" s="56" t="s">
        <v>6</v>
      </c>
      <c r="B3" s="56" t="s">
        <v>7</v>
      </c>
      <c r="C3" s="57" t="s">
        <v>8</v>
      </c>
      <c r="D3" s="58" t="s">
        <v>9</v>
      </c>
      <c r="E3" s="59" t="s">
        <v>15</v>
      </c>
      <c r="F3" s="59" t="s">
        <v>4</v>
      </c>
      <c r="G3" s="59" t="s">
        <v>17</v>
      </c>
      <c r="H3" s="59" t="s">
        <v>5</v>
      </c>
      <c r="I3" s="59" t="s">
        <v>16</v>
      </c>
      <c r="J3" s="58" t="s">
        <v>18</v>
      </c>
      <c r="K3" s="59" t="s">
        <v>19</v>
      </c>
      <c r="L3" s="58" t="s">
        <v>10</v>
      </c>
      <c r="M3" s="66" t="s">
        <v>11</v>
      </c>
      <c r="N3" s="58" t="s">
        <v>10</v>
      </c>
      <c r="O3" s="58" t="s">
        <v>13</v>
      </c>
      <c r="P3" s="58" t="s">
        <v>12</v>
      </c>
      <c r="Q3" s="58" t="s">
        <v>14</v>
      </c>
      <c r="R3" s="58" t="s">
        <v>20</v>
      </c>
      <c r="S3" s="4"/>
      <c r="T3" s="4"/>
      <c r="U3" s="4"/>
    </row>
    <row r="4" spans="1:21" ht="18.75" customHeight="1" thickBot="1">
      <c r="A4" s="37"/>
      <c r="B4" s="37"/>
      <c r="C4" s="38"/>
      <c r="D4" s="37"/>
      <c r="E4" s="39"/>
      <c r="F4" s="39"/>
      <c r="G4" s="39"/>
      <c r="H4" s="39"/>
      <c r="I4" s="39"/>
      <c r="J4" s="55">
        <v>7500000</v>
      </c>
      <c r="K4" s="39"/>
      <c r="L4" s="38"/>
      <c r="M4" s="39"/>
      <c r="N4" s="37"/>
      <c r="O4" s="37"/>
      <c r="P4" s="37"/>
      <c r="Q4" s="37"/>
      <c r="R4" s="37"/>
      <c r="S4" s="5"/>
      <c r="T4" s="5"/>
      <c r="U4" s="5"/>
    </row>
    <row r="5" spans="1:21" ht="14.25" customHeight="1">
      <c r="A5" s="5"/>
      <c r="B5" s="5"/>
      <c r="C5" s="6"/>
      <c r="D5" s="5"/>
      <c r="E5" s="7"/>
      <c r="F5" s="7"/>
      <c r="G5" s="7"/>
      <c r="H5" s="7"/>
      <c r="I5" s="7"/>
      <c r="J5" s="61"/>
      <c r="K5" s="7"/>
      <c r="L5" s="6"/>
      <c r="M5" s="7"/>
      <c r="N5" s="5"/>
      <c r="O5" s="5"/>
      <c r="P5" s="5"/>
      <c r="Q5" s="5"/>
      <c r="R5" s="5"/>
      <c r="S5" s="5"/>
      <c r="T5" s="5"/>
      <c r="U5" s="5"/>
    </row>
    <row r="7" spans="1:21" ht="30" customHeight="1">
      <c r="A7" s="65" t="s">
        <v>1</v>
      </c>
      <c r="B7" s="65" t="s">
        <v>32</v>
      </c>
      <c r="C7" s="94">
        <v>43289</v>
      </c>
      <c r="D7" s="65" t="s">
        <v>23</v>
      </c>
      <c r="E7" s="95">
        <v>69600</v>
      </c>
      <c r="F7" s="95">
        <v>0</v>
      </c>
      <c r="G7" s="95">
        <v>69600</v>
      </c>
      <c r="H7" s="96">
        <v>-25000</v>
      </c>
      <c r="I7" s="95">
        <f aca="true" t="shared" si="0" ref="I7:I23">G7+H7</f>
        <v>44600</v>
      </c>
      <c r="J7" s="97">
        <f>J4-K7</f>
        <v>7455400</v>
      </c>
      <c r="K7" s="98">
        <f aca="true" t="shared" si="1" ref="K7:K22">I7</f>
        <v>44600</v>
      </c>
      <c r="L7" s="99">
        <v>43516</v>
      </c>
      <c r="M7" s="95"/>
      <c r="N7" s="95"/>
      <c r="O7" s="106" t="s">
        <v>69</v>
      </c>
      <c r="P7" s="100" t="s">
        <v>33</v>
      </c>
      <c r="Q7" s="100" t="s">
        <v>78</v>
      </c>
      <c r="R7" s="65" t="s">
        <v>34</v>
      </c>
      <c r="S7" s="5"/>
      <c r="T7" s="5"/>
      <c r="U7" s="5"/>
    </row>
    <row r="8" spans="1:21" ht="56.25" customHeight="1">
      <c r="A8" s="65" t="s">
        <v>25</v>
      </c>
      <c r="B8" s="65" t="s">
        <v>35</v>
      </c>
      <c r="C8" s="94">
        <v>43299</v>
      </c>
      <c r="D8" s="100" t="s">
        <v>36</v>
      </c>
      <c r="E8" s="95">
        <v>42611</v>
      </c>
      <c r="F8" s="95">
        <v>0</v>
      </c>
      <c r="G8" s="95">
        <v>42611</v>
      </c>
      <c r="H8" s="96">
        <v>-25000</v>
      </c>
      <c r="I8" s="95">
        <f t="shared" si="0"/>
        <v>17611</v>
      </c>
      <c r="J8" s="97">
        <f aca="true" t="shared" si="2" ref="J8:J33">J7-K8</f>
        <v>7437789</v>
      </c>
      <c r="K8" s="98">
        <f t="shared" si="1"/>
        <v>17611</v>
      </c>
      <c r="L8" s="99">
        <v>43496</v>
      </c>
      <c r="M8" s="95"/>
      <c r="N8" s="95"/>
      <c r="O8" s="106" t="s">
        <v>69</v>
      </c>
      <c r="P8" s="100" t="s">
        <v>37</v>
      </c>
      <c r="Q8" s="100" t="s">
        <v>78</v>
      </c>
      <c r="R8" s="65" t="s">
        <v>24</v>
      </c>
      <c r="S8" s="5"/>
      <c r="T8" s="5"/>
      <c r="U8" s="5"/>
    </row>
    <row r="9" spans="1:21" ht="30" customHeight="1">
      <c r="A9" s="65" t="s">
        <v>53</v>
      </c>
      <c r="B9" s="65" t="s">
        <v>54</v>
      </c>
      <c r="C9" s="94">
        <v>43323</v>
      </c>
      <c r="D9" s="65" t="s">
        <v>55</v>
      </c>
      <c r="E9" s="95">
        <v>68984.15</v>
      </c>
      <c r="F9" s="95">
        <v>0</v>
      </c>
      <c r="G9" s="95">
        <f>E9</f>
        <v>68984.15</v>
      </c>
      <c r="H9" s="96">
        <v>-25000</v>
      </c>
      <c r="I9" s="95">
        <f t="shared" si="0"/>
        <v>43984.149999999994</v>
      </c>
      <c r="J9" s="97">
        <f t="shared" si="2"/>
        <v>7393804.85</v>
      </c>
      <c r="K9" s="98">
        <f t="shared" si="1"/>
        <v>43984.149999999994</v>
      </c>
      <c r="L9" s="99">
        <v>43691</v>
      </c>
      <c r="M9" s="95"/>
      <c r="N9" s="95"/>
      <c r="O9" s="106" t="s">
        <v>69</v>
      </c>
      <c r="P9" s="100" t="s">
        <v>58</v>
      </c>
      <c r="Q9" s="100" t="s">
        <v>78</v>
      </c>
      <c r="R9" s="65" t="s">
        <v>44</v>
      </c>
      <c r="S9" s="5"/>
      <c r="T9" s="5"/>
      <c r="U9" s="5"/>
    </row>
    <row r="10" spans="1:21" ht="28.5">
      <c r="A10" s="65" t="s">
        <v>1</v>
      </c>
      <c r="B10" s="65" t="s">
        <v>56</v>
      </c>
      <c r="C10" s="94">
        <v>43323</v>
      </c>
      <c r="D10" s="65" t="s">
        <v>52</v>
      </c>
      <c r="E10" s="95">
        <v>65588.21</v>
      </c>
      <c r="F10" s="95">
        <v>0</v>
      </c>
      <c r="G10" s="95">
        <f>E10</f>
        <v>65588.21</v>
      </c>
      <c r="H10" s="96">
        <v>-25000</v>
      </c>
      <c r="I10" s="95">
        <f t="shared" si="0"/>
        <v>40588.21000000001</v>
      </c>
      <c r="J10" s="97">
        <f t="shared" si="2"/>
        <v>7353216.64</v>
      </c>
      <c r="K10" s="98">
        <f t="shared" si="1"/>
        <v>40588.21000000001</v>
      </c>
      <c r="L10" s="99">
        <v>43668</v>
      </c>
      <c r="M10" s="95"/>
      <c r="N10" s="95"/>
      <c r="O10" s="106" t="s">
        <v>69</v>
      </c>
      <c r="P10" s="100" t="s">
        <v>59</v>
      </c>
      <c r="Q10" s="100" t="s">
        <v>228</v>
      </c>
      <c r="R10" s="65" t="s">
        <v>44</v>
      </c>
      <c r="S10" s="5"/>
      <c r="T10" s="5"/>
      <c r="U10" s="5"/>
    </row>
    <row r="11" spans="1:21" ht="28.5">
      <c r="A11" s="65" t="s">
        <v>25</v>
      </c>
      <c r="B11" s="65" t="s">
        <v>104</v>
      </c>
      <c r="C11" s="94">
        <v>43344</v>
      </c>
      <c r="D11" s="65" t="s">
        <v>39</v>
      </c>
      <c r="E11" s="95">
        <v>30742.99</v>
      </c>
      <c r="F11" s="95">
        <v>0</v>
      </c>
      <c r="G11" s="95">
        <f>E11</f>
        <v>30742.99</v>
      </c>
      <c r="H11" s="96">
        <v>-25000</v>
      </c>
      <c r="I11" s="95">
        <f t="shared" si="0"/>
        <v>5742.990000000002</v>
      </c>
      <c r="J11" s="97">
        <f t="shared" si="2"/>
        <v>7347473.649999999</v>
      </c>
      <c r="K11" s="98">
        <f t="shared" si="1"/>
        <v>5742.990000000002</v>
      </c>
      <c r="L11" s="99">
        <v>43594</v>
      </c>
      <c r="M11" s="95"/>
      <c r="N11" s="95"/>
      <c r="O11" s="106" t="s">
        <v>69</v>
      </c>
      <c r="P11" s="100" t="s">
        <v>110</v>
      </c>
      <c r="Q11" s="100" t="s">
        <v>78</v>
      </c>
      <c r="R11" s="65" t="s">
        <v>24</v>
      </c>
      <c r="S11" s="111"/>
      <c r="T11" s="5"/>
      <c r="U11" s="5"/>
    </row>
    <row r="12" spans="1:21" ht="28.5">
      <c r="A12" s="65" t="s">
        <v>1</v>
      </c>
      <c r="B12" s="65" t="s">
        <v>107</v>
      </c>
      <c r="C12" s="94">
        <v>43432</v>
      </c>
      <c r="D12" s="65" t="s">
        <v>52</v>
      </c>
      <c r="E12" s="95">
        <v>31083.44</v>
      </c>
      <c r="F12" s="95">
        <v>0</v>
      </c>
      <c r="G12" s="95">
        <f>E12</f>
        <v>31083.44</v>
      </c>
      <c r="H12" s="96">
        <v>-25000</v>
      </c>
      <c r="I12" s="95">
        <f t="shared" si="0"/>
        <v>6083.439999999999</v>
      </c>
      <c r="J12" s="97">
        <f>J11-K12</f>
        <v>7341390.209999999</v>
      </c>
      <c r="K12" s="98">
        <f t="shared" si="1"/>
        <v>6083.439999999999</v>
      </c>
      <c r="L12" s="99">
        <v>43677</v>
      </c>
      <c r="M12" s="95"/>
      <c r="N12" s="95"/>
      <c r="O12" s="106" t="s">
        <v>69</v>
      </c>
      <c r="P12" s="100" t="s">
        <v>112</v>
      </c>
      <c r="Q12" s="100" t="s">
        <v>78</v>
      </c>
      <c r="R12" s="65" t="s">
        <v>44</v>
      </c>
      <c r="S12" s="111"/>
      <c r="T12" s="5"/>
      <c r="U12" s="5"/>
    </row>
    <row r="13" spans="1:21" ht="57">
      <c r="A13" s="65" t="s">
        <v>25</v>
      </c>
      <c r="B13" s="65" t="s">
        <v>108</v>
      </c>
      <c r="C13" s="94">
        <v>43436</v>
      </c>
      <c r="D13" s="65" t="s">
        <v>109</v>
      </c>
      <c r="E13" s="95">
        <v>182655.93</v>
      </c>
      <c r="F13" s="95">
        <v>0</v>
      </c>
      <c r="G13" s="95">
        <f>E13</f>
        <v>182655.93</v>
      </c>
      <c r="H13" s="96">
        <v>-25000</v>
      </c>
      <c r="I13" s="95">
        <f t="shared" si="0"/>
        <v>157655.93</v>
      </c>
      <c r="J13" s="97">
        <f t="shared" si="2"/>
        <v>7183734.279999999</v>
      </c>
      <c r="K13" s="98">
        <f t="shared" si="1"/>
        <v>157655.93</v>
      </c>
      <c r="L13" s="99">
        <v>43761</v>
      </c>
      <c r="M13" s="95"/>
      <c r="N13" s="95"/>
      <c r="O13" s="106" t="s">
        <v>69</v>
      </c>
      <c r="P13" s="100" t="s">
        <v>113</v>
      </c>
      <c r="Q13" s="100" t="s">
        <v>78</v>
      </c>
      <c r="R13" s="65" t="s">
        <v>24</v>
      </c>
      <c r="S13" s="111"/>
      <c r="T13" s="5"/>
      <c r="U13" s="5"/>
    </row>
    <row r="14" spans="1:21" ht="28.5">
      <c r="A14" s="65" t="s">
        <v>119</v>
      </c>
      <c r="B14" s="65" t="s">
        <v>120</v>
      </c>
      <c r="C14" s="94">
        <v>43440</v>
      </c>
      <c r="D14" s="65" t="s">
        <v>52</v>
      </c>
      <c r="E14" s="95">
        <v>546631</v>
      </c>
      <c r="F14" s="95">
        <v>-30169.33</v>
      </c>
      <c r="G14" s="95">
        <f>E14+F14</f>
        <v>516461.67</v>
      </c>
      <c r="H14" s="96">
        <v>-25000</v>
      </c>
      <c r="I14" s="95">
        <f t="shared" si="0"/>
        <v>491461.67</v>
      </c>
      <c r="J14" s="97">
        <f t="shared" si="2"/>
        <v>6692272.609999999</v>
      </c>
      <c r="K14" s="98">
        <f t="shared" si="1"/>
        <v>491461.67</v>
      </c>
      <c r="L14" s="99">
        <v>43983</v>
      </c>
      <c r="M14" s="95"/>
      <c r="N14" s="95"/>
      <c r="O14" s="106" t="s">
        <v>69</v>
      </c>
      <c r="P14" s="100" t="s">
        <v>126</v>
      </c>
      <c r="Q14" s="122" t="s">
        <v>78</v>
      </c>
      <c r="R14" s="65" t="s">
        <v>48</v>
      </c>
      <c r="S14" s="5"/>
      <c r="T14" s="5"/>
      <c r="U14" s="5"/>
    </row>
    <row r="15" spans="1:21" ht="28.5">
      <c r="A15" s="65" t="s">
        <v>25</v>
      </c>
      <c r="B15" s="65" t="s">
        <v>133</v>
      </c>
      <c r="C15" s="94">
        <v>43484</v>
      </c>
      <c r="D15" s="65" t="s">
        <v>137</v>
      </c>
      <c r="E15" s="95">
        <v>1026787.27</v>
      </c>
      <c r="F15" s="95">
        <v>0</v>
      </c>
      <c r="G15" s="95">
        <v>1026787.27</v>
      </c>
      <c r="H15" s="96">
        <v>-25000</v>
      </c>
      <c r="I15" s="95">
        <f t="shared" si="0"/>
        <v>1001787.27</v>
      </c>
      <c r="J15" s="97">
        <f t="shared" si="2"/>
        <v>5690485.34</v>
      </c>
      <c r="K15" s="98">
        <f t="shared" si="1"/>
        <v>1001787.27</v>
      </c>
      <c r="L15" s="99">
        <v>43941</v>
      </c>
      <c r="M15" s="95"/>
      <c r="N15" s="95"/>
      <c r="O15" s="106" t="s">
        <v>69</v>
      </c>
      <c r="P15" s="100" t="s">
        <v>136</v>
      </c>
      <c r="Q15" s="100" t="s">
        <v>78</v>
      </c>
      <c r="R15" s="65" t="s">
        <v>24</v>
      </c>
      <c r="S15" s="5"/>
      <c r="T15" s="5"/>
      <c r="U15" s="5"/>
    </row>
    <row r="16" spans="1:21" ht="32.25" customHeight="1">
      <c r="A16" s="65" t="s">
        <v>118</v>
      </c>
      <c r="B16" s="65" t="s">
        <v>134</v>
      </c>
      <c r="C16" s="94">
        <v>43488</v>
      </c>
      <c r="D16" s="65" t="s">
        <v>87</v>
      </c>
      <c r="E16" s="95">
        <v>78268.7</v>
      </c>
      <c r="F16" s="95">
        <v>0</v>
      </c>
      <c r="G16" s="95">
        <f>E16</f>
        <v>78268.7</v>
      </c>
      <c r="H16" s="96">
        <v>-25000</v>
      </c>
      <c r="I16" s="95">
        <f t="shared" si="0"/>
        <v>53268.7</v>
      </c>
      <c r="J16" s="97">
        <f t="shared" si="2"/>
        <v>5637216.64</v>
      </c>
      <c r="K16" s="98">
        <f t="shared" si="1"/>
        <v>53268.7</v>
      </c>
      <c r="L16" s="99">
        <v>43573</v>
      </c>
      <c r="M16" s="95"/>
      <c r="N16" s="95"/>
      <c r="O16" s="106" t="s">
        <v>69</v>
      </c>
      <c r="P16" s="100" t="s">
        <v>135</v>
      </c>
      <c r="Q16" s="100" t="s">
        <v>78</v>
      </c>
      <c r="R16" s="65" t="s">
        <v>24</v>
      </c>
      <c r="S16" s="5"/>
      <c r="T16" s="5"/>
      <c r="U16" s="5"/>
    </row>
    <row r="17" spans="1:21" ht="28.5">
      <c r="A17" s="65" t="s">
        <v>25</v>
      </c>
      <c r="B17" s="65" t="s">
        <v>145</v>
      </c>
      <c r="C17" s="94">
        <v>43506</v>
      </c>
      <c r="D17" s="65" t="s">
        <v>52</v>
      </c>
      <c r="E17" s="95">
        <v>26969.73</v>
      </c>
      <c r="F17" s="95">
        <v>0</v>
      </c>
      <c r="G17" s="95">
        <f>E17</f>
        <v>26969.73</v>
      </c>
      <c r="H17" s="96">
        <v>-25000</v>
      </c>
      <c r="I17" s="95">
        <f t="shared" si="0"/>
        <v>1969.7299999999996</v>
      </c>
      <c r="J17" s="97">
        <f t="shared" si="2"/>
        <v>5635246.909999999</v>
      </c>
      <c r="K17" s="98">
        <f t="shared" si="1"/>
        <v>1969.7299999999996</v>
      </c>
      <c r="L17" s="99">
        <v>43732</v>
      </c>
      <c r="M17" s="95"/>
      <c r="N17" s="95"/>
      <c r="O17" s="106" t="s">
        <v>69</v>
      </c>
      <c r="P17" s="100" t="s">
        <v>146</v>
      </c>
      <c r="Q17" s="100" t="s">
        <v>78</v>
      </c>
      <c r="R17" s="65" t="s">
        <v>24</v>
      </c>
      <c r="S17" s="5"/>
      <c r="T17" s="5"/>
      <c r="U17" s="5"/>
    </row>
    <row r="18" spans="1:21" ht="28.5">
      <c r="A18" s="65" t="s">
        <v>118</v>
      </c>
      <c r="B18" s="65" t="s">
        <v>148</v>
      </c>
      <c r="C18" s="94">
        <v>43506</v>
      </c>
      <c r="D18" s="65" t="s">
        <v>2</v>
      </c>
      <c r="E18" s="95">
        <v>239537.16</v>
      </c>
      <c r="F18" s="95">
        <v>6195</v>
      </c>
      <c r="G18" s="95">
        <f>E18-F18</f>
        <v>233342.16</v>
      </c>
      <c r="H18" s="96">
        <v>-25000</v>
      </c>
      <c r="I18" s="95">
        <f t="shared" si="0"/>
        <v>208342.16</v>
      </c>
      <c r="J18" s="97">
        <f t="shared" si="2"/>
        <v>5426904.749999999</v>
      </c>
      <c r="K18" s="98">
        <f t="shared" si="1"/>
        <v>208342.16</v>
      </c>
      <c r="L18" s="99">
        <v>43956</v>
      </c>
      <c r="M18" s="95"/>
      <c r="N18" s="95"/>
      <c r="O18" s="106" t="s">
        <v>69</v>
      </c>
      <c r="P18" s="100" t="s">
        <v>147</v>
      </c>
      <c r="Q18" s="122" t="s">
        <v>78</v>
      </c>
      <c r="R18" s="65" t="s">
        <v>48</v>
      </c>
      <c r="S18" s="5"/>
      <c r="T18" s="5"/>
      <c r="U18" s="5"/>
    </row>
    <row r="19" spans="1:21" ht="28.5">
      <c r="A19" s="65" t="s">
        <v>25</v>
      </c>
      <c r="B19" s="65" t="s">
        <v>155</v>
      </c>
      <c r="C19" s="94">
        <v>43449</v>
      </c>
      <c r="D19" s="65" t="s">
        <v>157</v>
      </c>
      <c r="E19" s="95">
        <v>327615.62</v>
      </c>
      <c r="F19" s="95">
        <v>0</v>
      </c>
      <c r="G19" s="95">
        <f aca="true" t="shared" si="3" ref="G19:G25">E19</f>
        <v>327615.62</v>
      </c>
      <c r="H19" s="96">
        <v>-25000</v>
      </c>
      <c r="I19" s="95">
        <f t="shared" si="0"/>
        <v>302615.62</v>
      </c>
      <c r="J19" s="97">
        <f t="shared" si="2"/>
        <v>5124289.129999999</v>
      </c>
      <c r="K19" s="98">
        <f t="shared" si="1"/>
        <v>302615.62</v>
      </c>
      <c r="L19" s="99">
        <v>43699</v>
      </c>
      <c r="M19" s="95"/>
      <c r="N19" s="95"/>
      <c r="O19" s="106" t="s">
        <v>69</v>
      </c>
      <c r="P19" s="100" t="s">
        <v>161</v>
      </c>
      <c r="Q19" s="100" t="s">
        <v>78</v>
      </c>
      <c r="R19" s="65" t="s">
        <v>141</v>
      </c>
      <c r="S19" s="5"/>
      <c r="T19" s="5"/>
      <c r="U19" s="5"/>
    </row>
    <row r="20" spans="1:21" ht="28.5">
      <c r="A20" s="65" t="s">
        <v>154</v>
      </c>
      <c r="B20" s="65" t="s">
        <v>156</v>
      </c>
      <c r="C20" s="94">
        <v>43535</v>
      </c>
      <c r="D20" s="65" t="s">
        <v>39</v>
      </c>
      <c r="E20" s="95">
        <v>65355.95</v>
      </c>
      <c r="F20" s="95">
        <v>0</v>
      </c>
      <c r="G20" s="95">
        <f t="shared" si="3"/>
        <v>65355.95</v>
      </c>
      <c r="H20" s="96">
        <v>-25000</v>
      </c>
      <c r="I20" s="95">
        <f t="shared" si="0"/>
        <v>40355.95</v>
      </c>
      <c r="J20" s="97">
        <f t="shared" si="2"/>
        <v>5083933.179999999</v>
      </c>
      <c r="K20" s="98">
        <f t="shared" si="1"/>
        <v>40355.95</v>
      </c>
      <c r="L20" s="99">
        <v>43788</v>
      </c>
      <c r="M20" s="95"/>
      <c r="N20" s="95"/>
      <c r="O20" s="106" t="s">
        <v>69</v>
      </c>
      <c r="P20" s="100" t="s">
        <v>160</v>
      </c>
      <c r="Q20" s="100" t="s">
        <v>78</v>
      </c>
      <c r="R20" s="65" t="s">
        <v>24</v>
      </c>
      <c r="S20" s="5"/>
      <c r="T20" s="5"/>
      <c r="U20" s="5"/>
    </row>
    <row r="21" spans="1:21" ht="72.75" customHeight="1">
      <c r="A21" s="65" t="s">
        <v>25</v>
      </c>
      <c r="B21" s="65" t="s">
        <v>167</v>
      </c>
      <c r="C21" s="94">
        <v>43533</v>
      </c>
      <c r="D21" s="65" t="s">
        <v>87</v>
      </c>
      <c r="E21" s="95">
        <v>41864.55</v>
      </c>
      <c r="F21" s="95">
        <v>0</v>
      </c>
      <c r="G21" s="95">
        <f t="shared" si="3"/>
        <v>41864.55</v>
      </c>
      <c r="H21" s="96">
        <v>-25000</v>
      </c>
      <c r="I21" s="95">
        <f t="shared" si="0"/>
        <v>16864.550000000003</v>
      </c>
      <c r="J21" s="97">
        <f t="shared" si="2"/>
        <v>5067068.629999999</v>
      </c>
      <c r="K21" s="98">
        <f t="shared" si="1"/>
        <v>16864.550000000003</v>
      </c>
      <c r="L21" s="99">
        <v>43713</v>
      </c>
      <c r="M21" s="95"/>
      <c r="N21" s="95"/>
      <c r="O21" s="106" t="s">
        <v>69</v>
      </c>
      <c r="P21" s="100" t="s">
        <v>168</v>
      </c>
      <c r="Q21" s="100" t="s">
        <v>78</v>
      </c>
      <c r="R21" s="65" t="s">
        <v>70</v>
      </c>
      <c r="S21" s="5"/>
      <c r="T21" s="5"/>
      <c r="U21" s="5"/>
    </row>
    <row r="22" spans="1:21" ht="28.5">
      <c r="A22" s="65" t="s">
        <v>25</v>
      </c>
      <c r="B22" s="65" t="s">
        <v>170</v>
      </c>
      <c r="C22" s="94">
        <v>43546</v>
      </c>
      <c r="D22" s="65" t="s">
        <v>52</v>
      </c>
      <c r="E22" s="95">
        <v>155174.65</v>
      </c>
      <c r="F22" s="95">
        <v>0</v>
      </c>
      <c r="G22" s="95">
        <f t="shared" si="3"/>
        <v>155174.65</v>
      </c>
      <c r="H22" s="96">
        <v>-25000</v>
      </c>
      <c r="I22" s="95">
        <f t="shared" si="0"/>
        <v>130174.65</v>
      </c>
      <c r="J22" s="97">
        <f t="shared" si="2"/>
        <v>4936893.979999999</v>
      </c>
      <c r="K22" s="98">
        <f t="shared" si="1"/>
        <v>130174.65</v>
      </c>
      <c r="L22" s="99">
        <v>43787</v>
      </c>
      <c r="M22" s="95"/>
      <c r="N22" s="95"/>
      <c r="O22" s="106" t="s">
        <v>69</v>
      </c>
      <c r="P22" s="100" t="s">
        <v>169</v>
      </c>
      <c r="Q22" s="100" t="s">
        <v>78</v>
      </c>
      <c r="R22" s="65" t="s">
        <v>24</v>
      </c>
      <c r="S22" s="5"/>
      <c r="T22" s="5"/>
      <c r="U22" s="5"/>
    </row>
    <row r="23" spans="1:21" ht="28.5">
      <c r="A23" s="65" t="s">
        <v>171</v>
      </c>
      <c r="B23" s="65" t="s">
        <v>172</v>
      </c>
      <c r="C23" s="94">
        <v>43548</v>
      </c>
      <c r="D23" s="65" t="s">
        <v>137</v>
      </c>
      <c r="E23" s="95">
        <v>48646.95</v>
      </c>
      <c r="F23" s="95">
        <v>0</v>
      </c>
      <c r="G23" s="95">
        <f t="shared" si="3"/>
        <v>48646.95</v>
      </c>
      <c r="H23" s="96">
        <v>-25000</v>
      </c>
      <c r="I23" s="95">
        <f t="shared" si="0"/>
        <v>23646.949999999997</v>
      </c>
      <c r="J23" s="97">
        <f t="shared" si="2"/>
        <v>4913247.029999998</v>
      </c>
      <c r="K23" s="98">
        <f>I23</f>
        <v>23646.949999999997</v>
      </c>
      <c r="L23" s="99">
        <v>44211</v>
      </c>
      <c r="M23" s="95"/>
      <c r="N23" s="95"/>
      <c r="O23" s="106" t="s">
        <v>69</v>
      </c>
      <c r="P23" s="100" t="s">
        <v>173</v>
      </c>
      <c r="Q23" s="122" t="s">
        <v>78</v>
      </c>
      <c r="R23" s="65" t="s">
        <v>70</v>
      </c>
      <c r="S23" s="4"/>
      <c r="T23" s="5"/>
      <c r="U23" s="5"/>
    </row>
    <row r="24" spans="1:21" ht="28.5">
      <c r="A24" s="65" t="s">
        <v>89</v>
      </c>
      <c r="B24" s="65" t="s">
        <v>183</v>
      </c>
      <c r="C24" s="94">
        <v>43562</v>
      </c>
      <c r="D24" s="65" t="s">
        <v>194</v>
      </c>
      <c r="E24" s="95">
        <v>49770.61</v>
      </c>
      <c r="F24" s="95">
        <v>0</v>
      </c>
      <c r="G24" s="95">
        <f t="shared" si="3"/>
        <v>49770.61</v>
      </c>
      <c r="H24" s="96">
        <v>-25000</v>
      </c>
      <c r="I24" s="95">
        <f>G24+H24</f>
        <v>24770.61</v>
      </c>
      <c r="J24" s="97">
        <f t="shared" si="2"/>
        <v>4888476.419999998</v>
      </c>
      <c r="K24" s="98">
        <f>I24</f>
        <v>24770.61</v>
      </c>
      <c r="L24" s="99">
        <v>43833</v>
      </c>
      <c r="M24" s="95"/>
      <c r="N24" s="95"/>
      <c r="O24" s="106" t="s">
        <v>69</v>
      </c>
      <c r="P24" s="100" t="s">
        <v>198</v>
      </c>
      <c r="Q24" s="100" t="s">
        <v>78</v>
      </c>
      <c r="R24" s="65" t="s">
        <v>44</v>
      </c>
      <c r="S24" s="5"/>
      <c r="T24" s="5"/>
      <c r="U24" s="5"/>
    </row>
    <row r="25" spans="1:21" ht="28.5">
      <c r="A25" s="65" t="s">
        <v>25</v>
      </c>
      <c r="B25" s="65" t="s">
        <v>184</v>
      </c>
      <c r="C25" s="94">
        <v>43565</v>
      </c>
      <c r="D25" s="65" t="s">
        <v>52</v>
      </c>
      <c r="E25" s="95">
        <v>51843.34</v>
      </c>
      <c r="F25" s="95">
        <v>0</v>
      </c>
      <c r="G25" s="95">
        <f t="shared" si="3"/>
        <v>51843.34</v>
      </c>
      <c r="H25" s="96">
        <v>-25000</v>
      </c>
      <c r="I25" s="95">
        <f>G25+H25</f>
        <v>26843.339999999997</v>
      </c>
      <c r="J25" s="97">
        <f t="shared" si="2"/>
        <v>4861633.079999998</v>
      </c>
      <c r="K25" s="98">
        <f>I25</f>
        <v>26843.339999999997</v>
      </c>
      <c r="L25" s="99">
        <v>43882</v>
      </c>
      <c r="M25" s="95"/>
      <c r="N25" s="95"/>
      <c r="O25" s="106" t="s">
        <v>69</v>
      </c>
      <c r="P25" s="100" t="s">
        <v>199</v>
      </c>
      <c r="Q25" s="100" t="s">
        <v>78</v>
      </c>
      <c r="R25" s="65" t="s">
        <v>24</v>
      </c>
      <c r="S25" s="5"/>
      <c r="T25" s="5"/>
      <c r="U25" s="5"/>
    </row>
    <row r="26" spans="1:21" ht="28.5">
      <c r="A26" s="65" t="s">
        <v>186</v>
      </c>
      <c r="B26" s="65" t="s">
        <v>187</v>
      </c>
      <c r="C26" s="94">
        <v>43570</v>
      </c>
      <c r="D26" s="65" t="s">
        <v>87</v>
      </c>
      <c r="E26" s="95">
        <v>129142.55</v>
      </c>
      <c r="F26" s="95">
        <v>0</v>
      </c>
      <c r="G26" s="95">
        <v>129142.55</v>
      </c>
      <c r="H26" s="96">
        <v>-25000</v>
      </c>
      <c r="I26" s="95">
        <f>G26+H26</f>
        <v>104142.55</v>
      </c>
      <c r="J26" s="97">
        <f t="shared" si="2"/>
        <v>4757490.529999998</v>
      </c>
      <c r="K26" s="98">
        <f>I26</f>
        <v>104142.55</v>
      </c>
      <c r="L26" s="99">
        <v>44419</v>
      </c>
      <c r="M26" s="95"/>
      <c r="N26" s="95"/>
      <c r="O26" s="106" t="s">
        <v>69</v>
      </c>
      <c r="P26" s="100" t="s">
        <v>201</v>
      </c>
      <c r="Q26" s="122" t="s">
        <v>78</v>
      </c>
      <c r="R26" s="65" t="s">
        <v>44</v>
      </c>
      <c r="S26" s="5"/>
      <c r="T26" s="5"/>
      <c r="U26" s="5"/>
    </row>
    <row r="27" spans="1:21" ht="31.5" customHeight="1">
      <c r="A27" s="65" t="s">
        <v>64</v>
      </c>
      <c r="B27" s="65" t="s">
        <v>189</v>
      </c>
      <c r="C27" s="94">
        <v>43574</v>
      </c>
      <c r="D27" s="65" t="s">
        <v>87</v>
      </c>
      <c r="E27" s="95">
        <v>171566.95</v>
      </c>
      <c r="F27" s="95">
        <v>0</v>
      </c>
      <c r="G27" s="95">
        <f>E27</f>
        <v>171566.95</v>
      </c>
      <c r="H27" s="96">
        <v>-25000</v>
      </c>
      <c r="I27" s="95">
        <f>G27+H27</f>
        <v>146566.95</v>
      </c>
      <c r="J27" s="97">
        <f t="shared" si="2"/>
        <v>4610923.579999998</v>
      </c>
      <c r="K27" s="98">
        <f>I27</f>
        <v>146566.95</v>
      </c>
      <c r="L27" s="99">
        <v>44617</v>
      </c>
      <c r="M27" s="95"/>
      <c r="N27" s="95"/>
      <c r="O27" s="106" t="s">
        <v>69</v>
      </c>
      <c r="P27" s="100" t="s">
        <v>203</v>
      </c>
      <c r="Q27" s="122" t="s">
        <v>78</v>
      </c>
      <c r="R27" s="65" t="s">
        <v>177</v>
      </c>
      <c r="S27" s="5"/>
      <c r="T27" s="5"/>
      <c r="U27" s="5"/>
    </row>
    <row r="28" spans="1:21" ht="28.5">
      <c r="A28" s="65" t="s">
        <v>25</v>
      </c>
      <c r="B28" s="65" t="s">
        <v>206</v>
      </c>
      <c r="C28" s="94">
        <v>43584</v>
      </c>
      <c r="D28" s="65" t="s">
        <v>52</v>
      </c>
      <c r="E28" s="95">
        <v>107516.09</v>
      </c>
      <c r="F28" s="95">
        <v>0</v>
      </c>
      <c r="G28" s="95">
        <f>E28</f>
        <v>107516.09</v>
      </c>
      <c r="H28" s="96">
        <v>-25000</v>
      </c>
      <c r="I28" s="95">
        <f>G28+H28</f>
        <v>82516.09</v>
      </c>
      <c r="J28" s="97">
        <f t="shared" si="2"/>
        <v>4528407.489999998</v>
      </c>
      <c r="K28" s="98">
        <f aca="true" t="shared" si="4" ref="K28:K33">I28</f>
        <v>82516.09</v>
      </c>
      <c r="L28" s="99">
        <v>44218</v>
      </c>
      <c r="M28" s="95"/>
      <c r="N28" s="95"/>
      <c r="O28" s="106" t="s">
        <v>69</v>
      </c>
      <c r="P28" s="100" t="s">
        <v>211</v>
      </c>
      <c r="Q28" s="122" t="s">
        <v>78</v>
      </c>
      <c r="R28" s="65" t="s">
        <v>44</v>
      </c>
      <c r="S28" s="4"/>
      <c r="T28" s="5"/>
      <c r="U28" s="5"/>
    </row>
    <row r="29" spans="1:21" ht="28.5">
      <c r="A29" s="65" t="s">
        <v>25</v>
      </c>
      <c r="B29" s="65" t="s">
        <v>208</v>
      </c>
      <c r="C29" s="94">
        <v>43599</v>
      </c>
      <c r="D29" s="65" t="s">
        <v>52</v>
      </c>
      <c r="E29" s="95">
        <v>97012.25</v>
      </c>
      <c r="F29" s="95">
        <v>0</v>
      </c>
      <c r="G29" s="95">
        <f>E29</f>
        <v>97012.25</v>
      </c>
      <c r="H29" s="96">
        <v>-25000</v>
      </c>
      <c r="I29" s="95">
        <f>G29+H29</f>
        <v>72012.25</v>
      </c>
      <c r="J29" s="97">
        <f t="shared" si="2"/>
        <v>4456395.239999998</v>
      </c>
      <c r="K29" s="98">
        <f t="shared" si="4"/>
        <v>72012.25</v>
      </c>
      <c r="L29" s="99">
        <v>43787</v>
      </c>
      <c r="M29" s="95"/>
      <c r="N29" s="95"/>
      <c r="O29" s="106" t="s">
        <v>69</v>
      </c>
      <c r="P29" s="100" t="s">
        <v>213</v>
      </c>
      <c r="Q29" s="100" t="s">
        <v>78</v>
      </c>
      <c r="R29" s="65" t="s">
        <v>24</v>
      </c>
      <c r="S29" s="5"/>
      <c r="T29" s="5"/>
      <c r="U29" s="5"/>
    </row>
    <row r="30" spans="1:21" ht="28.5">
      <c r="A30" s="65" t="s">
        <v>129</v>
      </c>
      <c r="B30" s="65" t="s">
        <v>209</v>
      </c>
      <c r="C30" s="94">
        <v>43601</v>
      </c>
      <c r="D30" s="65" t="s">
        <v>52</v>
      </c>
      <c r="E30" s="95">
        <v>26725.76</v>
      </c>
      <c r="F30" s="95">
        <v>0</v>
      </c>
      <c r="G30" s="95">
        <f>E30</f>
        <v>26725.76</v>
      </c>
      <c r="H30" s="96">
        <v>-25000</v>
      </c>
      <c r="I30" s="95">
        <f>G30+H30</f>
        <v>1725.7599999999984</v>
      </c>
      <c r="J30" s="97">
        <f t="shared" si="2"/>
        <v>4454669.479999999</v>
      </c>
      <c r="K30" s="98">
        <f t="shared" si="4"/>
        <v>1725.7599999999984</v>
      </c>
      <c r="L30" s="99">
        <v>43738</v>
      </c>
      <c r="M30" s="95"/>
      <c r="N30" s="95"/>
      <c r="O30" s="106" t="s">
        <v>69</v>
      </c>
      <c r="P30" s="100" t="s">
        <v>214</v>
      </c>
      <c r="Q30" s="100" t="s">
        <v>78</v>
      </c>
      <c r="R30" s="65" t="s">
        <v>44</v>
      </c>
      <c r="S30" s="5"/>
      <c r="T30" s="5"/>
      <c r="U30" s="5"/>
    </row>
    <row r="31" spans="1:21" ht="28.5">
      <c r="A31" s="65" t="s">
        <v>89</v>
      </c>
      <c r="B31" s="65" t="s">
        <v>218</v>
      </c>
      <c r="C31" s="94">
        <v>43632</v>
      </c>
      <c r="D31" s="65" t="s">
        <v>87</v>
      </c>
      <c r="E31" s="126">
        <v>26087.72</v>
      </c>
      <c r="F31" s="126">
        <v>0</v>
      </c>
      <c r="G31" s="126">
        <f>E31</f>
        <v>26087.72</v>
      </c>
      <c r="H31" s="127">
        <v>-25000</v>
      </c>
      <c r="I31" s="126">
        <f>G31+H31</f>
        <v>1087.7200000000012</v>
      </c>
      <c r="J31" s="97">
        <f t="shared" si="2"/>
        <v>4453581.759999999</v>
      </c>
      <c r="K31" s="133">
        <f t="shared" si="4"/>
        <v>1087.7200000000012</v>
      </c>
      <c r="L31" s="99">
        <v>43668</v>
      </c>
      <c r="M31" s="95"/>
      <c r="N31" s="95"/>
      <c r="O31" s="106" t="s">
        <v>69</v>
      </c>
      <c r="P31" s="100" t="s">
        <v>223</v>
      </c>
      <c r="Q31" s="100" t="s">
        <v>78</v>
      </c>
      <c r="R31" s="65" t="s">
        <v>48</v>
      </c>
      <c r="S31" s="5"/>
      <c r="T31" s="5"/>
      <c r="U31" s="5"/>
    </row>
    <row r="32" spans="1:21" ht="28.5">
      <c r="A32" s="65" t="s">
        <v>25</v>
      </c>
      <c r="B32" s="65" t="s">
        <v>219</v>
      </c>
      <c r="C32" s="94">
        <v>43635</v>
      </c>
      <c r="D32" s="65" t="s">
        <v>220</v>
      </c>
      <c r="E32" s="95">
        <v>388292.06</v>
      </c>
      <c r="F32" s="95">
        <v>0</v>
      </c>
      <c r="G32" s="95">
        <f>E32-F32</f>
        <v>388292.06</v>
      </c>
      <c r="H32" s="96">
        <v>-25000</v>
      </c>
      <c r="I32" s="95">
        <f>G32+H32</f>
        <v>363292.06</v>
      </c>
      <c r="J32" s="97">
        <f t="shared" si="2"/>
        <v>4090289.699999999</v>
      </c>
      <c r="K32" s="98">
        <f t="shared" si="4"/>
        <v>363292.06</v>
      </c>
      <c r="L32" s="99">
        <v>44512</v>
      </c>
      <c r="M32" s="95"/>
      <c r="N32" s="95"/>
      <c r="O32" s="106" t="s">
        <v>69</v>
      </c>
      <c r="P32" s="100" t="s">
        <v>224</v>
      </c>
      <c r="Q32" s="122" t="s">
        <v>78</v>
      </c>
      <c r="R32" s="65" t="s">
        <v>141</v>
      </c>
      <c r="S32" s="5"/>
      <c r="T32" s="5"/>
      <c r="U32" s="5"/>
    </row>
    <row r="33" spans="1:21" ht="28.5">
      <c r="A33" s="65" t="s">
        <v>1</v>
      </c>
      <c r="B33" s="65" t="s">
        <v>222</v>
      </c>
      <c r="C33" s="94">
        <v>43642</v>
      </c>
      <c r="D33" s="65" t="s">
        <v>87</v>
      </c>
      <c r="E33" s="95">
        <v>96564.2</v>
      </c>
      <c r="F33" s="95">
        <v>0</v>
      </c>
      <c r="G33" s="95">
        <f>E33</f>
        <v>96564.2</v>
      </c>
      <c r="H33" s="96">
        <v>-25000</v>
      </c>
      <c r="I33" s="95">
        <v>71564.2</v>
      </c>
      <c r="J33" s="97">
        <f t="shared" si="2"/>
        <v>4018725.4999999986</v>
      </c>
      <c r="K33" s="98">
        <f t="shared" si="4"/>
        <v>71564.2</v>
      </c>
      <c r="L33" s="99">
        <v>43889</v>
      </c>
      <c r="M33" s="95"/>
      <c r="N33" s="95"/>
      <c r="O33" s="106" t="s">
        <v>69</v>
      </c>
      <c r="P33" s="100" t="s">
        <v>226</v>
      </c>
      <c r="Q33" s="100" t="s">
        <v>78</v>
      </c>
      <c r="R33" s="65" t="s">
        <v>44</v>
      </c>
      <c r="S33" s="5"/>
      <c r="T33" s="5"/>
      <c r="U33" s="5"/>
    </row>
    <row r="35" spans="1:21" ht="15" customHeight="1">
      <c r="A35" s="11"/>
      <c r="B35" s="10"/>
      <c r="C35" s="31"/>
      <c r="D35" s="11"/>
      <c r="E35" s="62"/>
      <c r="F35" s="62"/>
      <c r="G35" s="62"/>
      <c r="H35" s="63"/>
      <c r="I35" s="62"/>
      <c r="J35" s="101"/>
      <c r="K35" s="62"/>
      <c r="L35" s="6"/>
      <c r="M35" s="62"/>
      <c r="N35" s="62"/>
      <c r="O35" s="102"/>
      <c r="P35" s="5"/>
      <c r="Q35" s="103"/>
      <c r="R35" s="10"/>
      <c r="S35" s="5"/>
      <c r="T35" s="5"/>
      <c r="U35" s="5"/>
    </row>
    <row r="36" spans="1:21" ht="15" customHeight="1">
      <c r="A36" s="141" t="s">
        <v>244</v>
      </c>
      <c r="B36" s="142"/>
      <c r="C36" s="104"/>
      <c r="D36" s="4" t="s">
        <v>0</v>
      </c>
      <c r="E36" s="105">
        <f>SUM(E6:E35)</f>
        <v>4192638.83</v>
      </c>
      <c r="F36" s="105">
        <f>SUM(F6:F35)</f>
        <v>-23974.33</v>
      </c>
      <c r="G36" s="105">
        <f>SUM(G6:G35)</f>
        <v>4156274.5</v>
      </c>
      <c r="H36" s="105">
        <f>-SUM(H6:H35)</f>
        <v>675000</v>
      </c>
      <c r="I36" s="105">
        <f>SUM(I6:I35)</f>
        <v>3481274.4999999995</v>
      </c>
      <c r="J36" s="105">
        <f>J33</f>
        <v>4018725.4999999986</v>
      </c>
      <c r="K36" s="105">
        <f>SUM(K6:K35)</f>
        <v>3481274.4999999995</v>
      </c>
      <c r="L36" s="4"/>
      <c r="M36" s="105">
        <v>0</v>
      </c>
      <c r="N36" s="4"/>
      <c r="O36" s="4"/>
      <c r="P36" s="4"/>
      <c r="Q36" s="4"/>
      <c r="R36" s="9"/>
      <c r="S36" s="4"/>
      <c r="T36" s="4"/>
      <c r="U36" s="4"/>
    </row>
    <row r="37" spans="1:21" ht="15" customHeight="1">
      <c r="A37" s="9"/>
      <c r="B37" s="4"/>
      <c r="C37" s="20"/>
      <c r="D37" s="21"/>
      <c r="E37" s="45"/>
      <c r="F37" s="45"/>
      <c r="G37" s="45"/>
      <c r="H37" s="45"/>
      <c r="I37" s="45"/>
      <c r="J37" s="21"/>
      <c r="K37" s="23"/>
      <c r="L37" s="21"/>
      <c r="M37" s="23"/>
      <c r="N37" s="21"/>
      <c r="O37" s="21"/>
      <c r="P37" s="21"/>
      <c r="Q37" s="21"/>
      <c r="R37" s="22"/>
      <c r="S37" s="4"/>
      <c r="T37" s="4"/>
      <c r="U37" s="4"/>
    </row>
    <row r="38" spans="1:21" ht="15" customHeight="1">
      <c r="A38" s="4"/>
      <c r="B38" s="4"/>
      <c r="C38" s="20"/>
      <c r="D38" s="21"/>
      <c r="E38" s="45"/>
      <c r="F38" s="45"/>
      <c r="G38" s="45"/>
      <c r="H38" s="45"/>
      <c r="I38" s="45"/>
      <c r="J38" s="21"/>
      <c r="K38" s="23"/>
      <c r="L38" s="21"/>
      <c r="M38" s="23"/>
      <c r="N38" s="21"/>
      <c r="O38" s="21"/>
      <c r="P38" s="21"/>
      <c r="Q38" s="21"/>
      <c r="R38" s="22"/>
      <c r="S38" s="4"/>
      <c r="T38" s="4"/>
      <c r="U38" s="4"/>
    </row>
    <row r="39" spans="1:21" ht="15" customHeight="1">
      <c r="A39" s="4"/>
      <c r="B39" s="4"/>
      <c r="C39" s="20"/>
      <c r="D39" s="21"/>
      <c r="E39" s="45"/>
      <c r="F39" s="45"/>
      <c r="G39" s="45"/>
      <c r="H39" s="45"/>
      <c r="I39" s="45"/>
      <c r="J39" s="21"/>
      <c r="K39" s="23"/>
      <c r="L39" s="21"/>
      <c r="M39" s="23"/>
      <c r="N39" s="21"/>
      <c r="O39" s="21"/>
      <c r="P39" s="21"/>
      <c r="Q39" s="21"/>
      <c r="R39" s="22"/>
      <c r="S39" s="4"/>
      <c r="T39" s="4"/>
      <c r="U39" s="4"/>
    </row>
    <row r="40" spans="1:21" s="1" customFormat="1" ht="15" customHeight="1">
      <c r="A40" s="4"/>
      <c r="B40" s="4"/>
      <c r="C40" s="20"/>
      <c r="D40" s="21"/>
      <c r="E40" s="45"/>
      <c r="F40" s="45"/>
      <c r="G40" s="45"/>
      <c r="H40" s="45"/>
      <c r="I40" s="45"/>
      <c r="J40" s="21"/>
      <c r="K40" s="23"/>
      <c r="L40" s="21"/>
      <c r="M40" s="23"/>
      <c r="N40" s="21"/>
      <c r="O40" s="21"/>
      <c r="P40" s="21"/>
      <c r="Q40" s="21"/>
      <c r="R40" s="22"/>
      <c r="S40" s="4"/>
      <c r="T40" s="4"/>
      <c r="U40" s="4"/>
    </row>
    <row r="41" spans="1:21" s="1" customFormat="1" ht="15" customHeight="1">
      <c r="A41" s="4"/>
      <c r="B41" s="4"/>
      <c r="C41" s="20"/>
      <c r="D41" s="21"/>
      <c r="E41" s="45"/>
      <c r="F41" s="45"/>
      <c r="G41" s="45"/>
      <c r="H41" s="45"/>
      <c r="I41" s="45"/>
      <c r="J41" s="21"/>
      <c r="K41" s="23"/>
      <c r="L41" s="21"/>
      <c r="M41" s="23"/>
      <c r="N41" s="21"/>
      <c r="O41" s="21"/>
      <c r="P41" s="21"/>
      <c r="Q41" s="21"/>
      <c r="R41" s="22"/>
      <c r="S41" s="4"/>
      <c r="T41" s="4"/>
      <c r="U41" s="4"/>
    </row>
    <row r="42" spans="1:21" ht="28.5" customHeight="1">
      <c r="A42" s="47"/>
      <c r="B42" s="47"/>
      <c r="C42" s="46"/>
      <c r="D42" s="47"/>
      <c r="E42" s="50" t="s">
        <v>21</v>
      </c>
      <c r="F42" s="50"/>
      <c r="G42" s="50"/>
      <c r="H42" s="48"/>
      <c r="I42" s="49"/>
      <c r="J42" s="47"/>
      <c r="K42" s="53"/>
      <c r="L42" s="47"/>
      <c r="M42" s="51"/>
      <c r="N42" s="47"/>
      <c r="O42" s="47"/>
      <c r="P42" s="47"/>
      <c r="Q42" s="47"/>
      <c r="R42" s="52"/>
      <c r="S42" s="4"/>
      <c r="T42" s="4"/>
      <c r="U42" s="4"/>
    </row>
    <row r="43" spans="1:21" ht="15" customHeight="1">
      <c r="A43" s="11"/>
      <c r="B43" s="8"/>
      <c r="C43" s="17"/>
      <c r="D43" s="13"/>
      <c r="E43" s="40"/>
      <c r="F43" s="40"/>
      <c r="G43" s="40"/>
      <c r="H43" s="41"/>
      <c r="I43" s="40"/>
      <c r="J43" s="43"/>
      <c r="K43" s="19"/>
      <c r="L43" s="14"/>
      <c r="M43" s="40"/>
      <c r="N43" s="40"/>
      <c r="O43" s="44"/>
      <c r="P43" s="15"/>
      <c r="Q43" s="13"/>
      <c r="R43" s="16"/>
      <c r="S43" s="5"/>
      <c r="T43" s="5"/>
      <c r="U43" s="5"/>
    </row>
    <row r="44" spans="1:21" ht="30" customHeight="1">
      <c r="A44" s="65" t="s">
        <v>25</v>
      </c>
      <c r="B44" s="65" t="s">
        <v>29</v>
      </c>
      <c r="C44" s="94" t="s">
        <v>30</v>
      </c>
      <c r="D44" s="65" t="s">
        <v>2</v>
      </c>
      <c r="E44" s="95">
        <v>0</v>
      </c>
      <c r="F44" s="95">
        <v>0</v>
      </c>
      <c r="G44" s="95"/>
      <c r="H44" s="96"/>
      <c r="I44" s="95"/>
      <c r="J44" s="97"/>
      <c r="K44" s="98"/>
      <c r="L44" s="99">
        <v>43320</v>
      </c>
      <c r="M44" s="95"/>
      <c r="N44" s="107"/>
      <c r="O44" s="106" t="s">
        <v>69</v>
      </c>
      <c r="P44" s="100" t="s">
        <v>31</v>
      </c>
      <c r="Q44" s="100" t="s">
        <v>49</v>
      </c>
      <c r="R44" s="65" t="s">
        <v>24</v>
      </c>
      <c r="S44" s="5"/>
      <c r="T44" s="5"/>
      <c r="U44" s="5"/>
    </row>
    <row r="45" spans="1:21" ht="33">
      <c r="A45" s="65" t="s">
        <v>1</v>
      </c>
      <c r="B45" s="65" t="s">
        <v>76</v>
      </c>
      <c r="C45" s="94">
        <v>43388</v>
      </c>
      <c r="D45" s="11" t="s">
        <v>2</v>
      </c>
      <c r="E45" s="62">
        <v>10000</v>
      </c>
      <c r="F45" s="62">
        <v>10000</v>
      </c>
      <c r="G45" s="62"/>
      <c r="H45" s="63"/>
      <c r="I45" s="62"/>
      <c r="J45" s="110"/>
      <c r="K45" s="109"/>
      <c r="L45" s="99">
        <v>43399</v>
      </c>
      <c r="M45" s="40"/>
      <c r="N45" s="40"/>
      <c r="O45" s="106" t="s">
        <v>69</v>
      </c>
      <c r="P45" s="15" t="s">
        <v>77</v>
      </c>
      <c r="Q45" s="13" t="s">
        <v>78</v>
      </c>
      <c r="R45" s="16" t="s">
        <v>44</v>
      </c>
      <c r="S45" s="5"/>
      <c r="T45" s="5"/>
      <c r="U45" s="5"/>
    </row>
    <row r="46" spans="1:21" ht="42.75">
      <c r="A46" s="65" t="s">
        <v>50</v>
      </c>
      <c r="B46" s="65" t="s">
        <v>51</v>
      </c>
      <c r="C46" s="94">
        <v>43298</v>
      </c>
      <c r="D46" s="65" t="s">
        <v>52</v>
      </c>
      <c r="E46" s="95">
        <v>25000</v>
      </c>
      <c r="F46" s="95">
        <v>25000</v>
      </c>
      <c r="G46" s="95"/>
      <c r="H46" s="96"/>
      <c r="I46" s="95"/>
      <c r="J46" s="97"/>
      <c r="K46" s="98"/>
      <c r="L46" s="99">
        <v>43405</v>
      </c>
      <c r="M46" s="95"/>
      <c r="N46" s="95"/>
      <c r="O46" s="106" t="s">
        <v>69</v>
      </c>
      <c r="P46" s="100" t="s">
        <v>57</v>
      </c>
      <c r="Q46" s="100" t="s">
        <v>78</v>
      </c>
      <c r="R46" s="65" t="s">
        <v>44</v>
      </c>
      <c r="S46" s="112" t="s">
        <v>103</v>
      </c>
      <c r="T46" s="113"/>
      <c r="U46" s="113"/>
    </row>
    <row r="47" spans="1:21" ht="28.5">
      <c r="A47" s="65" t="s">
        <v>62</v>
      </c>
      <c r="B47" s="65" t="s">
        <v>63</v>
      </c>
      <c r="C47" s="94">
        <v>43332</v>
      </c>
      <c r="D47" s="65" t="s">
        <v>39</v>
      </c>
      <c r="E47" s="95">
        <v>275000</v>
      </c>
      <c r="F47" s="95">
        <v>275000</v>
      </c>
      <c r="G47" s="95"/>
      <c r="H47" s="96"/>
      <c r="I47" s="95"/>
      <c r="J47" s="97"/>
      <c r="K47" s="98"/>
      <c r="L47" s="99">
        <v>43419</v>
      </c>
      <c r="M47" s="95"/>
      <c r="N47" s="95"/>
      <c r="O47" s="106" t="s">
        <v>69</v>
      </c>
      <c r="P47" s="100" t="s">
        <v>72</v>
      </c>
      <c r="Q47" s="100" t="s">
        <v>78</v>
      </c>
      <c r="R47" s="65" t="s">
        <v>24</v>
      </c>
      <c r="S47" s="112" t="s">
        <v>102</v>
      </c>
      <c r="T47" s="113"/>
      <c r="U47" s="113"/>
    </row>
    <row r="48" spans="1:21" ht="28.5">
      <c r="A48" s="65" t="s">
        <v>1</v>
      </c>
      <c r="B48" s="65" t="s">
        <v>92</v>
      </c>
      <c r="C48" s="94">
        <v>43412</v>
      </c>
      <c r="D48" s="65" t="s">
        <v>93</v>
      </c>
      <c r="E48" s="95">
        <v>25000</v>
      </c>
      <c r="F48" s="95">
        <v>25000</v>
      </c>
      <c r="G48" s="95"/>
      <c r="H48" s="96"/>
      <c r="I48" s="95"/>
      <c r="J48" s="97"/>
      <c r="K48" s="98"/>
      <c r="L48" s="99">
        <v>43432</v>
      </c>
      <c r="M48" s="95"/>
      <c r="N48" s="95"/>
      <c r="O48" s="106" t="s">
        <v>69</v>
      </c>
      <c r="P48" s="100" t="s">
        <v>94</v>
      </c>
      <c r="Q48" s="100" t="s">
        <v>78</v>
      </c>
      <c r="R48" s="65" t="s">
        <v>44</v>
      </c>
      <c r="S48" s="112" t="s">
        <v>102</v>
      </c>
      <c r="T48" s="113"/>
      <c r="U48" s="113"/>
    </row>
    <row r="49" spans="1:21" ht="42.75">
      <c r="A49" s="65" t="s">
        <v>1</v>
      </c>
      <c r="B49" s="65" t="s">
        <v>81</v>
      </c>
      <c r="C49" s="94">
        <v>43348</v>
      </c>
      <c r="D49" s="65" t="s">
        <v>39</v>
      </c>
      <c r="E49" s="95">
        <v>0</v>
      </c>
      <c r="F49" s="95">
        <v>0</v>
      </c>
      <c r="G49" s="95"/>
      <c r="H49" s="96"/>
      <c r="I49" s="95"/>
      <c r="J49" s="97"/>
      <c r="K49" s="98"/>
      <c r="L49" s="99">
        <v>43446</v>
      </c>
      <c r="M49" s="95"/>
      <c r="N49" s="95"/>
      <c r="O49" s="106" t="s">
        <v>69</v>
      </c>
      <c r="P49" s="100" t="s">
        <v>83</v>
      </c>
      <c r="Q49" s="100" t="s">
        <v>78</v>
      </c>
      <c r="R49" s="65" t="s">
        <v>24</v>
      </c>
      <c r="S49" s="143" t="s">
        <v>123</v>
      </c>
      <c r="T49" s="143"/>
      <c r="U49" s="143"/>
    </row>
    <row r="50" spans="1:21" ht="42.75">
      <c r="A50" s="65" t="s">
        <v>1</v>
      </c>
      <c r="B50" s="65" t="s">
        <v>79</v>
      </c>
      <c r="C50" s="94">
        <v>43308</v>
      </c>
      <c r="D50" s="65" t="s">
        <v>39</v>
      </c>
      <c r="E50" s="95">
        <v>0</v>
      </c>
      <c r="F50" s="95">
        <v>0</v>
      </c>
      <c r="G50" s="95"/>
      <c r="H50" s="96"/>
      <c r="I50" s="95"/>
      <c r="J50" s="97"/>
      <c r="K50" s="98"/>
      <c r="L50" s="99">
        <v>43446</v>
      </c>
      <c r="M50" s="95"/>
      <c r="N50" s="95"/>
      <c r="O50" s="106" t="s">
        <v>69</v>
      </c>
      <c r="P50" s="100" t="s">
        <v>60</v>
      </c>
      <c r="Q50" s="100" t="s">
        <v>78</v>
      </c>
      <c r="R50" s="65" t="s">
        <v>24</v>
      </c>
      <c r="S50" s="143" t="s">
        <v>123</v>
      </c>
      <c r="T50" s="143"/>
      <c r="U50" s="143"/>
    </row>
    <row r="51" spans="1:21" ht="28.5">
      <c r="A51" s="65" t="s">
        <v>53</v>
      </c>
      <c r="B51" s="65" t="s">
        <v>84</v>
      </c>
      <c r="C51" s="94">
        <v>43406</v>
      </c>
      <c r="D51" s="65" t="s">
        <v>52</v>
      </c>
      <c r="E51" s="95">
        <v>25000</v>
      </c>
      <c r="F51" s="95">
        <v>25000</v>
      </c>
      <c r="G51" s="95"/>
      <c r="H51" s="96"/>
      <c r="I51" s="95"/>
      <c r="J51" s="97"/>
      <c r="K51" s="98"/>
      <c r="L51" s="99">
        <v>43496</v>
      </c>
      <c r="M51" s="95"/>
      <c r="N51" s="95"/>
      <c r="O51" s="106" t="s">
        <v>69</v>
      </c>
      <c r="P51" s="100" t="s">
        <v>85</v>
      </c>
      <c r="Q51" s="100" t="s">
        <v>78</v>
      </c>
      <c r="R51" s="65" t="s">
        <v>44</v>
      </c>
      <c r="S51" s="111" t="s">
        <v>103</v>
      </c>
      <c r="T51" s="5"/>
      <c r="U51" s="5"/>
    </row>
    <row r="52" spans="1:21" ht="45" customHeight="1">
      <c r="A52" s="65" t="s">
        <v>25</v>
      </c>
      <c r="B52" s="65" t="s">
        <v>38</v>
      </c>
      <c r="C52" s="94">
        <v>43300</v>
      </c>
      <c r="D52" s="100" t="s">
        <v>39</v>
      </c>
      <c r="E52" s="95">
        <v>0</v>
      </c>
      <c r="F52" s="95">
        <v>0</v>
      </c>
      <c r="G52" s="95"/>
      <c r="H52" s="96"/>
      <c r="I52" s="95"/>
      <c r="J52" s="97"/>
      <c r="K52" s="98"/>
      <c r="L52" s="99">
        <v>43496</v>
      </c>
      <c r="M52" s="95"/>
      <c r="N52" s="95"/>
      <c r="O52" s="106" t="s">
        <v>69</v>
      </c>
      <c r="P52" s="100" t="s">
        <v>40</v>
      </c>
      <c r="Q52" s="100" t="s">
        <v>78</v>
      </c>
      <c r="R52" s="65" t="s">
        <v>24</v>
      </c>
      <c r="S52" s="108" t="s">
        <v>114</v>
      </c>
      <c r="T52" s="5"/>
      <c r="U52" s="5"/>
    </row>
    <row r="53" spans="1:21" ht="28.5">
      <c r="A53" s="65" t="s">
        <v>105</v>
      </c>
      <c r="B53" s="65" t="s">
        <v>106</v>
      </c>
      <c r="C53" s="94">
        <v>43416</v>
      </c>
      <c r="D53" s="65" t="s">
        <v>36</v>
      </c>
      <c r="E53" s="95">
        <v>25000</v>
      </c>
      <c r="F53" s="95">
        <v>25000</v>
      </c>
      <c r="G53" s="95"/>
      <c r="H53" s="96"/>
      <c r="I53" s="95"/>
      <c r="J53" s="97"/>
      <c r="K53" s="98"/>
      <c r="L53" s="99">
        <v>43496</v>
      </c>
      <c r="M53" s="95"/>
      <c r="N53" s="95"/>
      <c r="O53" s="106" t="s">
        <v>69</v>
      </c>
      <c r="P53" s="100" t="s">
        <v>111</v>
      </c>
      <c r="Q53" s="100" t="s">
        <v>78</v>
      </c>
      <c r="R53" s="65" t="s">
        <v>24</v>
      </c>
      <c r="S53" s="111" t="s">
        <v>103</v>
      </c>
      <c r="T53" s="5"/>
      <c r="U53" s="5"/>
    </row>
    <row r="54" spans="1:21" ht="42.75">
      <c r="A54" s="65" t="s">
        <v>116</v>
      </c>
      <c r="B54" s="65" t="s">
        <v>117</v>
      </c>
      <c r="C54" s="94">
        <v>43435</v>
      </c>
      <c r="D54" s="65" t="s">
        <v>52</v>
      </c>
      <c r="E54" s="95">
        <v>25000</v>
      </c>
      <c r="F54" s="95">
        <v>25000</v>
      </c>
      <c r="G54" s="95"/>
      <c r="H54" s="96"/>
      <c r="I54" s="95"/>
      <c r="J54" s="97"/>
      <c r="K54" s="98"/>
      <c r="L54" s="99">
        <v>43496</v>
      </c>
      <c r="M54" s="95"/>
      <c r="N54" s="95"/>
      <c r="O54" s="106" t="s">
        <v>69</v>
      </c>
      <c r="P54" s="100" t="s">
        <v>124</v>
      </c>
      <c r="Q54" s="100" t="s">
        <v>78</v>
      </c>
      <c r="R54" s="65" t="s">
        <v>44</v>
      </c>
      <c r="S54" s="111" t="s">
        <v>103</v>
      </c>
      <c r="T54" s="5"/>
      <c r="U54" s="5"/>
    </row>
    <row r="55" spans="1:21" ht="28.5">
      <c r="A55" s="65" t="s">
        <v>25</v>
      </c>
      <c r="B55" s="65" t="s">
        <v>67</v>
      </c>
      <c r="C55" s="94">
        <v>43369</v>
      </c>
      <c r="D55" s="65" t="s">
        <v>39</v>
      </c>
      <c r="E55" s="95">
        <v>0</v>
      </c>
      <c r="F55" s="95">
        <v>0</v>
      </c>
      <c r="G55" s="95"/>
      <c r="H55" s="96"/>
      <c r="I55" s="95"/>
      <c r="J55" s="97"/>
      <c r="K55" s="98"/>
      <c r="L55" s="99">
        <v>43524</v>
      </c>
      <c r="M55" s="95"/>
      <c r="N55" s="95"/>
      <c r="O55" s="106" t="s">
        <v>69</v>
      </c>
      <c r="P55" s="100" t="s">
        <v>74</v>
      </c>
      <c r="Q55" s="100" t="s">
        <v>78</v>
      </c>
      <c r="R55" s="65" t="s">
        <v>24</v>
      </c>
      <c r="S55" s="111" t="s">
        <v>115</v>
      </c>
      <c r="T55" s="5"/>
      <c r="U55" s="5"/>
    </row>
    <row r="56" spans="1:21" ht="28.5">
      <c r="A56" s="65" t="s">
        <v>25</v>
      </c>
      <c r="B56" s="65" t="s">
        <v>68</v>
      </c>
      <c r="C56" s="94">
        <v>43361</v>
      </c>
      <c r="D56" s="65" t="s">
        <v>39</v>
      </c>
      <c r="E56" s="95">
        <v>0</v>
      </c>
      <c r="F56" s="95">
        <v>0</v>
      </c>
      <c r="G56" s="95"/>
      <c r="H56" s="96"/>
      <c r="I56" s="95"/>
      <c r="J56" s="97"/>
      <c r="K56" s="98"/>
      <c r="L56" s="99">
        <v>43524</v>
      </c>
      <c r="M56" s="95"/>
      <c r="N56" s="95"/>
      <c r="O56" s="106" t="s">
        <v>69</v>
      </c>
      <c r="P56" s="100" t="s">
        <v>75</v>
      </c>
      <c r="Q56" s="100" t="s">
        <v>78</v>
      </c>
      <c r="R56" s="65" t="s">
        <v>24</v>
      </c>
      <c r="S56" s="111" t="s">
        <v>115</v>
      </c>
      <c r="T56" s="5"/>
      <c r="U56" s="5"/>
    </row>
    <row r="57" spans="1:21" ht="28.5">
      <c r="A57" s="65" t="s">
        <v>50</v>
      </c>
      <c r="B57" s="65" t="s">
        <v>98</v>
      </c>
      <c r="C57" s="94">
        <v>43415</v>
      </c>
      <c r="D57" s="65" t="s">
        <v>52</v>
      </c>
      <c r="E57" s="95">
        <v>21000</v>
      </c>
      <c r="F57" s="95"/>
      <c r="G57" s="95"/>
      <c r="H57" s="96"/>
      <c r="I57" s="95"/>
      <c r="J57" s="97"/>
      <c r="K57" s="98"/>
      <c r="L57" s="99">
        <v>43525</v>
      </c>
      <c r="M57" s="95"/>
      <c r="N57" s="95"/>
      <c r="O57" s="106" t="s">
        <v>69</v>
      </c>
      <c r="P57" s="100" t="s">
        <v>99</v>
      </c>
      <c r="Q57" s="100" t="s">
        <v>78</v>
      </c>
      <c r="R57" s="65" t="s">
        <v>44</v>
      </c>
      <c r="S57" s="111" t="s">
        <v>103</v>
      </c>
      <c r="T57" s="5"/>
      <c r="U57" s="5"/>
    </row>
    <row r="58" spans="1:21" ht="30" customHeight="1">
      <c r="A58" s="65" t="s">
        <v>25</v>
      </c>
      <c r="B58" s="65" t="s">
        <v>127</v>
      </c>
      <c r="C58" s="94">
        <v>43439</v>
      </c>
      <c r="D58" s="65" t="s">
        <v>52</v>
      </c>
      <c r="E58" s="95">
        <v>14000</v>
      </c>
      <c r="F58" s="95"/>
      <c r="G58" s="95"/>
      <c r="H58" s="96"/>
      <c r="I58" s="95"/>
      <c r="J58" s="97"/>
      <c r="K58" s="98"/>
      <c r="L58" s="99">
        <v>43532</v>
      </c>
      <c r="M58" s="95"/>
      <c r="N58" s="95"/>
      <c r="O58" s="106" t="s">
        <v>69</v>
      </c>
      <c r="P58" s="100" t="s">
        <v>128</v>
      </c>
      <c r="Q58" s="100" t="s">
        <v>78</v>
      </c>
      <c r="R58" s="65" t="s">
        <v>24</v>
      </c>
      <c r="S58" s="111" t="s">
        <v>103</v>
      </c>
      <c r="T58" s="5"/>
      <c r="U58" s="5"/>
    </row>
    <row r="59" spans="1:21" ht="28.5">
      <c r="A59" s="65" t="s">
        <v>129</v>
      </c>
      <c r="B59" s="65" t="s">
        <v>130</v>
      </c>
      <c r="C59" s="94">
        <v>43418</v>
      </c>
      <c r="D59" s="65" t="s">
        <v>131</v>
      </c>
      <c r="E59" s="95">
        <v>25000</v>
      </c>
      <c r="F59" s="95">
        <v>25000</v>
      </c>
      <c r="G59" s="95"/>
      <c r="H59" s="96"/>
      <c r="I59" s="95"/>
      <c r="J59" s="97"/>
      <c r="K59" s="98"/>
      <c r="L59" s="99">
        <v>43544</v>
      </c>
      <c r="M59" s="95"/>
      <c r="N59" s="95"/>
      <c r="O59" s="106" t="s">
        <v>69</v>
      </c>
      <c r="P59" s="100" t="s">
        <v>132</v>
      </c>
      <c r="Q59" s="100" t="s">
        <v>78</v>
      </c>
      <c r="R59" s="65" t="s">
        <v>44</v>
      </c>
      <c r="S59" s="111" t="s">
        <v>103</v>
      </c>
      <c r="T59" s="5"/>
      <c r="U59" s="5"/>
    </row>
    <row r="60" spans="1:21" ht="28.5">
      <c r="A60" s="65" t="s">
        <v>25</v>
      </c>
      <c r="B60" s="65" t="s">
        <v>149</v>
      </c>
      <c r="C60" s="94">
        <v>43518</v>
      </c>
      <c r="D60" s="65" t="s">
        <v>55</v>
      </c>
      <c r="E60" s="95">
        <v>27000</v>
      </c>
      <c r="F60" s="95">
        <v>27000</v>
      </c>
      <c r="G60" s="95"/>
      <c r="H60" s="96"/>
      <c r="I60" s="95"/>
      <c r="J60" s="97"/>
      <c r="K60" s="98"/>
      <c r="L60" s="99">
        <v>43552</v>
      </c>
      <c r="M60" s="95"/>
      <c r="N60" s="95"/>
      <c r="O60" s="106" t="s">
        <v>69</v>
      </c>
      <c r="P60" s="100" t="s">
        <v>162</v>
      </c>
      <c r="Q60" s="100" t="s">
        <v>78</v>
      </c>
      <c r="R60" s="65" t="s">
        <v>24</v>
      </c>
      <c r="S60" s="111" t="s">
        <v>166</v>
      </c>
      <c r="T60" s="5"/>
      <c r="U60" s="5"/>
    </row>
    <row r="61" spans="1:21" ht="57">
      <c r="A61" s="65" t="s">
        <v>1</v>
      </c>
      <c r="B61" s="65" t="s">
        <v>80</v>
      </c>
      <c r="C61" s="94">
        <v>43368</v>
      </c>
      <c r="D61" s="65" t="s">
        <v>39</v>
      </c>
      <c r="E61" s="95">
        <v>0</v>
      </c>
      <c r="F61" s="95">
        <f>E61</f>
        <v>0</v>
      </c>
      <c r="G61" s="95"/>
      <c r="H61" s="96"/>
      <c r="I61" s="95"/>
      <c r="J61" s="97"/>
      <c r="K61" s="98"/>
      <c r="L61" s="99">
        <v>43600</v>
      </c>
      <c r="M61" s="95"/>
      <c r="N61" s="95"/>
      <c r="O61" s="106" t="s">
        <v>69</v>
      </c>
      <c r="P61" s="100" t="s">
        <v>82</v>
      </c>
      <c r="Q61" s="100" t="s">
        <v>78</v>
      </c>
      <c r="R61" s="65" t="s">
        <v>24</v>
      </c>
      <c r="S61" s="111" t="s">
        <v>115</v>
      </c>
      <c r="T61" s="5"/>
      <c r="U61" s="5"/>
    </row>
    <row r="62" spans="1:21" ht="28.5">
      <c r="A62" s="65" t="s">
        <v>64</v>
      </c>
      <c r="B62" s="65" t="s">
        <v>216</v>
      </c>
      <c r="C62" s="94">
        <v>43622</v>
      </c>
      <c r="D62" s="65" t="s">
        <v>36</v>
      </c>
      <c r="E62" s="95">
        <v>25000</v>
      </c>
      <c r="F62" s="95">
        <v>25000</v>
      </c>
      <c r="G62" s="95"/>
      <c r="H62" s="96"/>
      <c r="I62" s="95"/>
      <c r="J62" s="97"/>
      <c r="K62" s="98"/>
      <c r="L62" s="99">
        <v>43644</v>
      </c>
      <c r="M62" s="95"/>
      <c r="N62" s="95"/>
      <c r="O62" s="106" t="s">
        <v>69</v>
      </c>
      <c r="P62" s="100" t="s">
        <v>217</v>
      </c>
      <c r="Q62" s="100" t="s">
        <v>78</v>
      </c>
      <c r="R62" s="65" t="s">
        <v>177</v>
      </c>
      <c r="S62" s="5"/>
      <c r="T62" s="5"/>
      <c r="U62" s="5"/>
    </row>
    <row r="63" spans="1:21" ht="43.5" customHeight="1">
      <c r="A63" s="117" t="s">
        <v>25</v>
      </c>
      <c r="B63" s="117" t="s">
        <v>88</v>
      </c>
      <c r="C63" s="118">
        <v>43409</v>
      </c>
      <c r="D63" s="117" t="s">
        <v>87</v>
      </c>
      <c r="E63" s="119">
        <v>25000</v>
      </c>
      <c r="F63" s="119">
        <v>25000</v>
      </c>
      <c r="G63" s="119"/>
      <c r="H63" s="120"/>
      <c r="I63" s="119"/>
      <c r="J63" s="97"/>
      <c r="K63" s="98"/>
      <c r="L63" s="99">
        <v>43646</v>
      </c>
      <c r="M63" s="119"/>
      <c r="N63" s="119"/>
      <c r="O63" s="121" t="s">
        <v>69</v>
      </c>
      <c r="P63" s="122" t="s">
        <v>91</v>
      </c>
      <c r="Q63" s="100" t="s">
        <v>78</v>
      </c>
      <c r="R63" s="117" t="s">
        <v>44</v>
      </c>
      <c r="S63" s="123" t="s">
        <v>227</v>
      </c>
      <c r="T63" s="5"/>
      <c r="U63" s="5"/>
    </row>
    <row r="64" spans="1:21" ht="28.5">
      <c r="A64" s="117" t="s">
        <v>89</v>
      </c>
      <c r="B64" s="117" t="s">
        <v>90</v>
      </c>
      <c r="C64" s="118">
        <v>43409</v>
      </c>
      <c r="D64" s="117" t="s">
        <v>87</v>
      </c>
      <c r="E64" s="119">
        <v>0</v>
      </c>
      <c r="F64" s="119">
        <v>0</v>
      </c>
      <c r="G64" s="119"/>
      <c r="H64" s="120"/>
      <c r="I64" s="119"/>
      <c r="J64" s="97"/>
      <c r="K64" s="98"/>
      <c r="L64" s="99">
        <v>43646</v>
      </c>
      <c r="M64" s="119"/>
      <c r="N64" s="119"/>
      <c r="O64" s="121" t="s">
        <v>69</v>
      </c>
      <c r="P64" s="122" t="s">
        <v>91</v>
      </c>
      <c r="Q64" s="100" t="s">
        <v>78</v>
      </c>
      <c r="R64" s="117" t="s">
        <v>44</v>
      </c>
      <c r="S64" s="123" t="s">
        <v>115</v>
      </c>
      <c r="T64" s="5"/>
      <c r="U64" s="5"/>
    </row>
    <row r="65" spans="1:21" ht="28.5">
      <c r="A65" s="65" t="s">
        <v>152</v>
      </c>
      <c r="B65" s="65" t="s">
        <v>153</v>
      </c>
      <c r="C65" s="94">
        <v>43516</v>
      </c>
      <c r="D65" s="65" t="s">
        <v>87</v>
      </c>
      <c r="E65" s="95">
        <v>150000</v>
      </c>
      <c r="F65" s="95">
        <v>150000</v>
      </c>
      <c r="G65" s="95"/>
      <c r="H65" s="96"/>
      <c r="I65" s="95"/>
      <c r="J65" s="97"/>
      <c r="K65" s="98"/>
      <c r="L65" s="99">
        <v>43646</v>
      </c>
      <c r="M65" s="95"/>
      <c r="N65" s="95"/>
      <c r="O65" s="106" t="s">
        <v>69</v>
      </c>
      <c r="P65" s="100" t="s">
        <v>164</v>
      </c>
      <c r="Q65" s="100" t="s">
        <v>78</v>
      </c>
      <c r="R65" s="65" t="s">
        <v>141</v>
      </c>
      <c r="S65" s="5"/>
      <c r="T65" s="5"/>
      <c r="U65" s="5"/>
    </row>
    <row r="66" spans="1:21" ht="28.5">
      <c r="A66" s="65" t="s">
        <v>25</v>
      </c>
      <c r="B66" s="65" t="s">
        <v>221</v>
      </c>
      <c r="C66" s="94">
        <v>43637</v>
      </c>
      <c r="D66" s="65" t="s">
        <v>87</v>
      </c>
      <c r="E66" s="95">
        <v>25000</v>
      </c>
      <c r="F66" s="95">
        <v>25000</v>
      </c>
      <c r="G66" s="95"/>
      <c r="H66" s="96"/>
      <c r="I66" s="95"/>
      <c r="J66" s="97"/>
      <c r="K66" s="98"/>
      <c r="L66" s="99">
        <v>43668</v>
      </c>
      <c r="M66" s="95"/>
      <c r="N66" s="95"/>
      <c r="O66" s="106" t="s">
        <v>69</v>
      </c>
      <c r="P66" s="100" t="s">
        <v>225</v>
      </c>
      <c r="Q66" s="100" t="s">
        <v>78</v>
      </c>
      <c r="R66" s="65" t="s">
        <v>44</v>
      </c>
      <c r="S66" s="5"/>
      <c r="T66" s="5"/>
      <c r="U66" s="5"/>
    </row>
    <row r="67" spans="1:21" ht="42.75">
      <c r="A67" s="65" t="s">
        <v>25</v>
      </c>
      <c r="B67" s="65" t="s">
        <v>190</v>
      </c>
      <c r="C67" s="94">
        <v>43575</v>
      </c>
      <c r="D67" s="65" t="s">
        <v>192</v>
      </c>
      <c r="E67" s="95">
        <v>25000</v>
      </c>
      <c r="F67" s="95">
        <v>25000</v>
      </c>
      <c r="G67" s="95"/>
      <c r="H67" s="96"/>
      <c r="I67" s="95"/>
      <c r="J67" s="97"/>
      <c r="K67" s="98"/>
      <c r="L67" s="99">
        <v>43668</v>
      </c>
      <c r="M67" s="95"/>
      <c r="N67" s="95"/>
      <c r="O67" s="106" t="s">
        <v>69</v>
      </c>
      <c r="P67" s="100" t="s">
        <v>204</v>
      </c>
      <c r="Q67" s="100" t="s">
        <v>78</v>
      </c>
      <c r="R67" s="65" t="s">
        <v>70</v>
      </c>
      <c r="S67" s="5"/>
      <c r="T67" s="5"/>
      <c r="U67" s="5"/>
    </row>
    <row r="68" spans="1:21" ht="28.5">
      <c r="A68" s="65" t="s">
        <v>25</v>
      </c>
      <c r="B68" s="65" t="s">
        <v>185</v>
      </c>
      <c r="C68" s="94">
        <v>43541</v>
      </c>
      <c r="D68" s="65" t="s">
        <v>52</v>
      </c>
      <c r="E68" s="95">
        <v>25000</v>
      </c>
      <c r="F68" s="95">
        <v>25000</v>
      </c>
      <c r="G68" s="95"/>
      <c r="H68" s="96"/>
      <c r="I68" s="95"/>
      <c r="J68" s="97"/>
      <c r="K68" s="98"/>
      <c r="L68" s="99">
        <v>43668</v>
      </c>
      <c r="M68" s="95"/>
      <c r="N68" s="95"/>
      <c r="O68" s="106" t="s">
        <v>69</v>
      </c>
      <c r="P68" s="100" t="s">
        <v>200</v>
      </c>
      <c r="Q68" s="100" t="s">
        <v>78</v>
      </c>
      <c r="R68" s="65" t="s">
        <v>24</v>
      </c>
      <c r="S68" s="5"/>
      <c r="T68" s="5"/>
      <c r="U68" s="5"/>
    </row>
    <row r="69" spans="1:21" ht="28.5">
      <c r="A69" s="65" t="s">
        <v>174</v>
      </c>
      <c r="B69" s="65" t="s">
        <v>175</v>
      </c>
      <c r="C69" s="94">
        <v>43549</v>
      </c>
      <c r="D69" s="65" t="s">
        <v>176</v>
      </c>
      <c r="E69" s="95">
        <v>25000</v>
      </c>
      <c r="F69" s="95">
        <v>25000</v>
      </c>
      <c r="G69" s="95"/>
      <c r="H69" s="96"/>
      <c r="I69" s="95"/>
      <c r="J69" s="97"/>
      <c r="K69" s="98"/>
      <c r="L69" s="99">
        <v>43661</v>
      </c>
      <c r="M69" s="95"/>
      <c r="N69" s="95"/>
      <c r="O69" s="106" t="s">
        <v>69</v>
      </c>
      <c r="P69" s="100" t="s">
        <v>178</v>
      </c>
      <c r="Q69" s="100" t="s">
        <v>78</v>
      </c>
      <c r="R69" s="65" t="s">
        <v>177</v>
      </c>
      <c r="S69" s="5"/>
      <c r="T69" s="5"/>
      <c r="U69" s="5"/>
    </row>
    <row r="70" spans="1:21" ht="28.5">
      <c r="A70" s="65" t="s">
        <v>53</v>
      </c>
      <c r="B70" s="65" t="s">
        <v>179</v>
      </c>
      <c r="C70" s="94">
        <v>43552</v>
      </c>
      <c r="D70" s="65" t="s">
        <v>52</v>
      </c>
      <c r="E70" s="95">
        <v>25000</v>
      </c>
      <c r="F70" s="95">
        <v>25000</v>
      </c>
      <c r="G70" s="95"/>
      <c r="H70" s="96"/>
      <c r="I70" s="95"/>
      <c r="J70" s="97"/>
      <c r="K70" s="98"/>
      <c r="L70" s="99">
        <v>43661</v>
      </c>
      <c r="M70" s="95"/>
      <c r="N70" s="95"/>
      <c r="O70" s="106" t="s">
        <v>69</v>
      </c>
      <c r="P70" s="100" t="s">
        <v>180</v>
      </c>
      <c r="Q70" s="100" t="s">
        <v>78</v>
      </c>
      <c r="R70" s="65" t="s">
        <v>44</v>
      </c>
      <c r="S70" s="5"/>
      <c r="T70" s="5"/>
      <c r="U70" s="5"/>
    </row>
    <row r="71" spans="1:21" ht="28.5">
      <c r="A71" s="65" t="s">
        <v>118</v>
      </c>
      <c r="B71" s="65" t="s">
        <v>121</v>
      </c>
      <c r="C71" s="94">
        <v>43443</v>
      </c>
      <c r="D71" s="65" t="s">
        <v>122</v>
      </c>
      <c r="E71" s="95">
        <v>75000</v>
      </c>
      <c r="F71" s="95">
        <v>75000</v>
      </c>
      <c r="G71" s="95"/>
      <c r="H71" s="96"/>
      <c r="I71" s="95"/>
      <c r="J71" s="97"/>
      <c r="K71" s="98"/>
      <c r="L71" s="99">
        <v>43647</v>
      </c>
      <c r="M71" s="95"/>
      <c r="N71" s="95"/>
      <c r="O71" s="106" t="s">
        <v>69</v>
      </c>
      <c r="P71" s="100" t="s">
        <v>125</v>
      </c>
      <c r="Q71" s="100" t="s">
        <v>78</v>
      </c>
      <c r="R71" s="65" t="s">
        <v>44</v>
      </c>
      <c r="S71" s="111"/>
      <c r="T71" s="5"/>
      <c r="U71" s="5"/>
    </row>
    <row r="72" spans="1:21" ht="28.5">
      <c r="A72" s="65" t="s">
        <v>25</v>
      </c>
      <c r="B72" s="65" t="s">
        <v>95</v>
      </c>
      <c r="C72" s="94">
        <v>43398</v>
      </c>
      <c r="D72" s="65" t="s">
        <v>96</v>
      </c>
      <c r="E72" s="95">
        <v>675000</v>
      </c>
      <c r="F72" s="95">
        <v>675000</v>
      </c>
      <c r="G72" s="95"/>
      <c r="H72" s="96"/>
      <c r="I72" s="95"/>
      <c r="J72" s="97"/>
      <c r="K72" s="98"/>
      <c r="L72" s="99">
        <v>43668</v>
      </c>
      <c r="M72" s="95"/>
      <c r="N72" s="95"/>
      <c r="O72" s="106" t="s">
        <v>69</v>
      </c>
      <c r="P72" s="100" t="s">
        <v>97</v>
      </c>
      <c r="Q72" s="100" t="s">
        <v>78</v>
      </c>
      <c r="R72" s="65" t="s">
        <v>24</v>
      </c>
      <c r="S72" s="111" t="s">
        <v>115</v>
      </c>
      <c r="T72" s="5"/>
      <c r="U72" s="5"/>
    </row>
    <row r="73" spans="1:21" ht="28.5">
      <c r="A73" s="65" t="s">
        <v>25</v>
      </c>
      <c r="B73" s="65" t="s">
        <v>191</v>
      </c>
      <c r="C73" s="94">
        <v>43581</v>
      </c>
      <c r="D73" s="65" t="s">
        <v>39</v>
      </c>
      <c r="E73" s="95">
        <v>10000</v>
      </c>
      <c r="F73" s="95">
        <v>10000</v>
      </c>
      <c r="G73" s="95"/>
      <c r="H73" s="96"/>
      <c r="I73" s="95"/>
      <c r="J73" s="97"/>
      <c r="K73" s="98"/>
      <c r="L73" s="99">
        <v>43705</v>
      </c>
      <c r="M73" s="95"/>
      <c r="N73" s="95"/>
      <c r="O73" s="106" t="s">
        <v>69</v>
      </c>
      <c r="P73" s="100" t="s">
        <v>205</v>
      </c>
      <c r="Q73" s="100" t="s">
        <v>78</v>
      </c>
      <c r="R73" s="65" t="s">
        <v>24</v>
      </c>
      <c r="S73" s="5"/>
      <c r="T73" s="5"/>
      <c r="U73" s="5"/>
    </row>
    <row r="74" spans="1:21" ht="42.75">
      <c r="A74" s="65" t="s">
        <v>25</v>
      </c>
      <c r="B74" s="65" t="s">
        <v>182</v>
      </c>
      <c r="C74" s="94">
        <v>43509</v>
      </c>
      <c r="D74" s="65" t="s">
        <v>52</v>
      </c>
      <c r="E74" s="95">
        <v>40000</v>
      </c>
      <c r="F74" s="95">
        <v>40000</v>
      </c>
      <c r="G74" s="95"/>
      <c r="H74" s="96"/>
      <c r="I74" s="95"/>
      <c r="J74" s="97"/>
      <c r="K74" s="98"/>
      <c r="L74" s="99">
        <v>43717</v>
      </c>
      <c r="M74" s="95"/>
      <c r="N74" s="95"/>
      <c r="O74" s="106" t="s">
        <v>69</v>
      </c>
      <c r="P74" s="100" t="s">
        <v>197</v>
      </c>
      <c r="Q74" s="100" t="s">
        <v>78</v>
      </c>
      <c r="R74" s="65" t="s">
        <v>44</v>
      </c>
      <c r="S74" s="111" t="s">
        <v>233</v>
      </c>
      <c r="T74" s="5"/>
      <c r="U74" s="5"/>
    </row>
    <row r="75" spans="1:21" ht="28.5">
      <c r="A75" s="65" t="s">
        <v>25</v>
      </c>
      <c r="B75" s="65" t="s">
        <v>207</v>
      </c>
      <c r="C75" s="94">
        <v>43593</v>
      </c>
      <c r="D75" s="65" t="s">
        <v>52</v>
      </c>
      <c r="E75" s="95">
        <v>55000</v>
      </c>
      <c r="F75" s="95">
        <v>55000</v>
      </c>
      <c r="G75" s="95"/>
      <c r="H75" s="96"/>
      <c r="I75" s="95"/>
      <c r="J75" s="97"/>
      <c r="K75" s="98"/>
      <c r="L75" s="99">
        <v>43709</v>
      </c>
      <c r="M75" s="95"/>
      <c r="N75" s="95"/>
      <c r="O75" s="106" t="s">
        <v>69</v>
      </c>
      <c r="P75" s="100" t="s">
        <v>212</v>
      </c>
      <c r="Q75" s="100" t="s">
        <v>78</v>
      </c>
      <c r="R75" s="65" t="s">
        <v>24</v>
      </c>
      <c r="S75" s="111" t="s">
        <v>102</v>
      </c>
      <c r="T75" s="5"/>
      <c r="U75" s="5"/>
    </row>
    <row r="76" spans="1:21" ht="28.5">
      <c r="A76" s="65" t="s">
        <v>150</v>
      </c>
      <c r="B76" s="65" t="s">
        <v>151</v>
      </c>
      <c r="C76" s="94">
        <v>43793</v>
      </c>
      <c r="D76" s="65" t="s">
        <v>122</v>
      </c>
      <c r="E76" s="95">
        <v>40000</v>
      </c>
      <c r="F76" s="95">
        <v>40000</v>
      </c>
      <c r="G76" s="95"/>
      <c r="H76" s="96"/>
      <c r="I76" s="95"/>
      <c r="J76" s="97"/>
      <c r="K76" s="98"/>
      <c r="L76" s="99">
        <v>43761</v>
      </c>
      <c r="M76" s="95"/>
      <c r="N76" s="95"/>
      <c r="O76" s="106" t="s">
        <v>69</v>
      </c>
      <c r="P76" s="100" t="s">
        <v>163</v>
      </c>
      <c r="Q76" s="100" t="s">
        <v>78</v>
      </c>
      <c r="R76" s="65" t="s">
        <v>44</v>
      </c>
      <c r="S76" s="5"/>
      <c r="T76" s="5"/>
      <c r="U76" s="5"/>
    </row>
    <row r="77" spans="1:21" ht="28.5">
      <c r="A77" s="65" t="s">
        <v>25</v>
      </c>
      <c r="B77" s="65" t="s">
        <v>210</v>
      </c>
      <c r="C77" s="94">
        <v>43616</v>
      </c>
      <c r="D77" s="65" t="s">
        <v>52</v>
      </c>
      <c r="E77" s="95">
        <v>35000</v>
      </c>
      <c r="F77" s="95">
        <v>35000</v>
      </c>
      <c r="G77" s="95"/>
      <c r="H77" s="96"/>
      <c r="I77" s="95"/>
      <c r="J77" s="97"/>
      <c r="K77" s="98"/>
      <c r="L77" s="99">
        <v>43880</v>
      </c>
      <c r="M77" s="95"/>
      <c r="N77" s="95"/>
      <c r="O77" s="106" t="s">
        <v>69</v>
      </c>
      <c r="P77" s="100" t="s">
        <v>215</v>
      </c>
      <c r="Q77" s="100" t="s">
        <v>78</v>
      </c>
      <c r="R77" s="65" t="s">
        <v>24</v>
      </c>
      <c r="S77" s="111" t="s">
        <v>103</v>
      </c>
      <c r="T77" s="5"/>
      <c r="U77" s="5"/>
    </row>
    <row r="78" spans="1:21" ht="28.5">
      <c r="A78" s="117" t="s">
        <v>1</v>
      </c>
      <c r="B78" s="117" t="s">
        <v>86</v>
      </c>
      <c r="C78" s="118">
        <v>43409</v>
      </c>
      <c r="D78" s="117" t="s">
        <v>87</v>
      </c>
      <c r="E78" s="119">
        <v>0</v>
      </c>
      <c r="F78" s="119">
        <v>0</v>
      </c>
      <c r="G78" s="119">
        <v>0</v>
      </c>
      <c r="H78" s="120">
        <v>0</v>
      </c>
      <c r="I78" s="119">
        <v>0</v>
      </c>
      <c r="J78" s="97">
        <v>0</v>
      </c>
      <c r="K78" s="98">
        <v>0</v>
      </c>
      <c r="L78" s="99">
        <v>44227</v>
      </c>
      <c r="M78" s="119"/>
      <c r="N78" s="119"/>
      <c r="O78" s="121" t="s">
        <v>69</v>
      </c>
      <c r="P78" s="122" t="s">
        <v>91</v>
      </c>
      <c r="Q78" s="122" t="s">
        <v>78</v>
      </c>
      <c r="R78" s="117" t="s">
        <v>44</v>
      </c>
      <c r="S78" s="137" t="s">
        <v>239</v>
      </c>
      <c r="T78" s="5"/>
      <c r="U78" s="5"/>
    </row>
    <row r="79" spans="1:19" ht="28.5">
      <c r="A79" s="65" t="s">
        <v>64</v>
      </c>
      <c r="B79" s="65" t="s">
        <v>240</v>
      </c>
      <c r="C79" s="94">
        <v>43628</v>
      </c>
      <c r="D79" s="94" t="s">
        <v>87</v>
      </c>
      <c r="E79" s="95">
        <v>225000</v>
      </c>
      <c r="F79" s="95">
        <v>225000</v>
      </c>
      <c r="G79" s="95">
        <v>0</v>
      </c>
      <c r="H79" s="7"/>
      <c r="I79" s="7"/>
      <c r="J79" s="97">
        <v>0</v>
      </c>
      <c r="K79" s="98"/>
      <c r="L79" s="99">
        <v>44439</v>
      </c>
      <c r="O79" s="106" t="s">
        <v>69</v>
      </c>
      <c r="P79" s="100" t="s">
        <v>241</v>
      </c>
      <c r="Q79" s="122" t="s">
        <v>78</v>
      </c>
      <c r="R79" s="65" t="s">
        <v>48</v>
      </c>
      <c r="S79" s="111" t="s">
        <v>242</v>
      </c>
    </row>
    <row r="80" spans="1:21" ht="14.25" customHeight="1">
      <c r="A80" s="64"/>
      <c r="B80" s="10"/>
      <c r="C80" s="17"/>
      <c r="D80" s="18"/>
      <c r="E80" s="40"/>
      <c r="F80" s="40"/>
      <c r="G80" s="40"/>
      <c r="H80" s="41"/>
      <c r="I80" s="40"/>
      <c r="J80" s="42"/>
      <c r="K80" s="45"/>
      <c r="L80" s="14"/>
      <c r="M80" s="40"/>
      <c r="N80" s="40"/>
      <c r="O80" s="60"/>
      <c r="P80" s="15"/>
      <c r="Q80" s="13"/>
      <c r="R80" s="16"/>
      <c r="S80" s="5"/>
      <c r="T80" s="5"/>
      <c r="U80" s="5"/>
    </row>
    <row r="81" spans="1:21" ht="14.25" customHeight="1">
      <c r="A81" s="54"/>
      <c r="B81" s="10"/>
      <c r="C81" s="17"/>
      <c r="D81" s="18"/>
      <c r="E81" s="40"/>
      <c r="F81" s="40"/>
      <c r="G81" s="40"/>
      <c r="H81" s="41"/>
      <c r="I81" s="40"/>
      <c r="J81" s="42"/>
      <c r="K81" s="45"/>
      <c r="L81" s="14"/>
      <c r="M81" s="40"/>
      <c r="N81" s="40"/>
      <c r="O81" s="60"/>
      <c r="P81" s="15"/>
      <c r="Q81" s="13"/>
      <c r="R81" s="16"/>
      <c r="S81" s="5"/>
      <c r="T81" s="5"/>
      <c r="U81" s="5"/>
    </row>
    <row r="82" spans="1:21" ht="14.25" customHeight="1">
      <c r="A82" s="54"/>
      <c r="B82" s="10"/>
      <c r="C82" s="17"/>
      <c r="D82" s="30"/>
      <c r="E82" s="40"/>
      <c r="F82" s="40"/>
      <c r="G82" s="40"/>
      <c r="H82" s="41"/>
      <c r="I82" s="40"/>
      <c r="J82" s="42"/>
      <c r="K82" s="45"/>
      <c r="L82" s="14"/>
      <c r="M82" s="40"/>
      <c r="N82" s="40"/>
      <c r="O82" s="60"/>
      <c r="P82" s="15"/>
      <c r="Q82" s="13"/>
      <c r="R82" s="16"/>
      <c r="S82" s="5"/>
      <c r="T82" s="5"/>
      <c r="U82" s="5"/>
    </row>
    <row r="83" spans="1:21" ht="14.25" customHeight="1">
      <c r="A83" s="54"/>
      <c r="B83" s="10"/>
      <c r="C83" s="17"/>
      <c r="D83" s="30"/>
      <c r="E83" s="40"/>
      <c r="F83" s="40"/>
      <c r="G83" s="40"/>
      <c r="H83" s="41"/>
      <c r="I83" s="40"/>
      <c r="J83" s="42"/>
      <c r="K83" s="45"/>
      <c r="L83" s="14"/>
      <c r="M83" s="40"/>
      <c r="N83" s="40"/>
      <c r="O83" s="60"/>
      <c r="P83" s="15"/>
      <c r="Q83" s="13"/>
      <c r="R83" s="16"/>
      <c r="S83" s="5"/>
      <c r="T83" s="5"/>
      <c r="U83" s="5"/>
    </row>
    <row r="84" spans="1:21" ht="14.25" customHeight="1">
      <c r="A84" s="54"/>
      <c r="B84" s="10"/>
      <c r="C84" s="17"/>
      <c r="D84" s="30"/>
      <c r="E84" s="40"/>
      <c r="F84" s="40"/>
      <c r="G84" s="40"/>
      <c r="H84" s="41"/>
      <c r="I84" s="40"/>
      <c r="J84" s="42"/>
      <c r="K84" s="45"/>
      <c r="L84" s="14"/>
      <c r="M84" s="40"/>
      <c r="N84" s="40"/>
      <c r="O84" s="60"/>
      <c r="P84" s="15"/>
      <c r="Q84" s="13"/>
      <c r="R84" s="16"/>
      <c r="S84" s="5"/>
      <c r="T84" s="5"/>
      <c r="U84" s="5"/>
    </row>
    <row r="85" spans="1:21" ht="14.25" customHeight="1">
      <c r="A85" s="54"/>
      <c r="B85" s="10"/>
      <c r="C85" s="17"/>
      <c r="D85" s="30"/>
      <c r="E85" s="40"/>
      <c r="F85" s="40"/>
      <c r="G85" s="40"/>
      <c r="H85" s="41"/>
      <c r="I85" s="40"/>
      <c r="J85" s="42"/>
      <c r="K85" s="45"/>
      <c r="L85" s="14"/>
      <c r="M85" s="40"/>
      <c r="N85" s="40"/>
      <c r="O85" s="60"/>
      <c r="P85" s="15"/>
      <c r="Q85" s="13"/>
      <c r="R85" s="16"/>
      <c r="S85" s="5"/>
      <c r="T85" s="5"/>
      <c r="U85" s="5"/>
    </row>
    <row r="86" spans="1:21" ht="14.25" customHeight="1">
      <c r="A86" s="54"/>
      <c r="B86" s="10"/>
      <c r="C86" s="17"/>
      <c r="D86" s="30"/>
      <c r="E86" s="40"/>
      <c r="F86" s="40"/>
      <c r="G86" s="40"/>
      <c r="H86" s="41"/>
      <c r="I86" s="40"/>
      <c r="J86" s="42"/>
      <c r="K86" s="45"/>
      <c r="L86" s="14"/>
      <c r="M86" s="40"/>
      <c r="N86" s="40"/>
      <c r="O86" s="60"/>
      <c r="P86" s="15"/>
      <c r="Q86" s="13"/>
      <c r="R86" s="16"/>
      <c r="S86" s="5"/>
      <c r="T86" s="5"/>
      <c r="U86" s="5"/>
    </row>
    <row r="87" spans="1:21" ht="14.25" customHeight="1">
      <c r="A87" s="54"/>
      <c r="B87" s="10"/>
      <c r="C87" s="17"/>
      <c r="D87" s="30"/>
      <c r="E87" s="40"/>
      <c r="F87" s="40"/>
      <c r="G87" s="40"/>
      <c r="H87" s="41"/>
      <c r="I87" s="40"/>
      <c r="J87" s="42"/>
      <c r="K87" s="45"/>
      <c r="L87" s="20"/>
      <c r="M87" s="40"/>
      <c r="N87" s="40"/>
      <c r="O87" s="60"/>
      <c r="P87" s="15"/>
      <c r="Q87" s="13"/>
      <c r="R87" s="16"/>
      <c r="S87" s="5"/>
      <c r="T87" s="5"/>
      <c r="U87" s="5"/>
    </row>
    <row r="88" spans="1:21" ht="14.25" customHeight="1">
      <c r="A88" s="54"/>
      <c r="B88" s="10"/>
      <c r="C88" s="17"/>
      <c r="D88" s="30"/>
      <c r="E88" s="40"/>
      <c r="F88" s="40"/>
      <c r="G88" s="40"/>
      <c r="H88" s="41"/>
      <c r="I88" s="40"/>
      <c r="J88" s="42"/>
      <c r="K88" s="45"/>
      <c r="L88" s="14"/>
      <c r="M88" s="40"/>
      <c r="N88" s="40"/>
      <c r="O88" s="60"/>
      <c r="P88" s="15"/>
      <c r="Q88" s="13"/>
      <c r="R88" s="16"/>
      <c r="S88" s="5"/>
      <c r="T88" s="5"/>
      <c r="U88" s="5"/>
    </row>
    <row r="89" ht="14.25" customHeight="1">
      <c r="N89"/>
    </row>
    <row r="90" spans="1:22" ht="14.25" customHeight="1">
      <c r="A90" s="5"/>
      <c r="B90" s="5"/>
      <c r="C90" s="6"/>
      <c r="D90" s="14"/>
      <c r="E90" s="15"/>
      <c r="F90" s="15"/>
      <c r="G90" s="15"/>
      <c r="H90" s="19"/>
      <c r="I90" s="19"/>
      <c r="J90" s="19"/>
      <c r="K90" s="15"/>
      <c r="L90" s="19"/>
      <c r="M90" s="15"/>
      <c r="N90" s="19"/>
      <c r="O90" s="15"/>
      <c r="P90" s="15"/>
      <c r="Q90" s="15"/>
      <c r="R90" s="15"/>
      <c r="S90" s="15"/>
      <c r="T90" s="5"/>
      <c r="U90" s="5"/>
      <c r="V90" s="5"/>
    </row>
    <row r="91" spans="1:19" ht="14.25" customHeight="1">
      <c r="A91" s="5"/>
      <c r="B91" s="5"/>
      <c r="C91" s="6"/>
      <c r="D91" s="14"/>
      <c r="E91" s="15"/>
      <c r="F91" s="15"/>
      <c r="G91" s="15"/>
      <c r="H91" s="19"/>
      <c r="I91" s="19"/>
      <c r="J91" s="19"/>
      <c r="K91" s="15"/>
      <c r="L91" s="19"/>
      <c r="M91" s="15"/>
      <c r="N91" s="19"/>
      <c r="O91" s="15"/>
      <c r="P91" s="15"/>
      <c r="Q91" s="15"/>
      <c r="R91" s="15"/>
      <c r="S91" s="15"/>
    </row>
    <row r="92" spans="1:22" ht="14.25" customHeight="1">
      <c r="A92" s="5"/>
      <c r="B92" s="5"/>
      <c r="C92" s="6"/>
      <c r="D92" s="14"/>
      <c r="E92" s="15"/>
      <c r="F92" s="15"/>
      <c r="G92" s="15"/>
      <c r="H92" s="19"/>
      <c r="I92" s="19"/>
      <c r="J92" s="19"/>
      <c r="K92" s="15"/>
      <c r="L92" s="19"/>
      <c r="M92" s="15"/>
      <c r="N92" s="19"/>
      <c r="O92" s="15"/>
      <c r="P92" s="15"/>
      <c r="Q92" s="15"/>
      <c r="R92" s="15"/>
      <c r="S92" s="15"/>
      <c r="T92" s="5"/>
      <c r="U92" s="5"/>
      <c r="V92" s="5"/>
    </row>
    <row r="93" spans="1:22" ht="14.25" customHeight="1">
      <c r="A93" s="5"/>
      <c r="B93" s="5"/>
      <c r="C93" s="6"/>
      <c r="D93" s="14"/>
      <c r="E93" s="15"/>
      <c r="F93" s="15"/>
      <c r="G93" s="15"/>
      <c r="H93" s="19"/>
      <c r="I93" s="19"/>
      <c r="J93" s="19"/>
      <c r="K93" s="15"/>
      <c r="L93" s="19"/>
      <c r="M93" s="15"/>
      <c r="N93" s="19"/>
      <c r="O93" s="15"/>
      <c r="P93" s="15"/>
      <c r="Q93" s="15"/>
      <c r="R93" s="15"/>
      <c r="S93" s="15"/>
      <c r="T93" s="5"/>
      <c r="U93" s="5"/>
      <c r="V93" s="5"/>
    </row>
    <row r="94" spans="1:22" ht="14.25" customHeight="1">
      <c r="A94" s="5"/>
      <c r="B94" s="5"/>
      <c r="C94" s="6"/>
      <c r="D94" s="14"/>
      <c r="E94" s="15"/>
      <c r="F94" s="15"/>
      <c r="G94" s="15"/>
      <c r="H94" s="19"/>
      <c r="I94" s="19"/>
      <c r="J94" s="19"/>
      <c r="K94" s="15"/>
      <c r="L94" s="19"/>
      <c r="M94" s="15"/>
      <c r="N94" s="19"/>
      <c r="O94" s="15"/>
      <c r="P94" s="15"/>
      <c r="Q94" s="15"/>
      <c r="R94" s="15"/>
      <c r="S94" s="15"/>
      <c r="T94" s="5"/>
      <c r="U94" s="5"/>
      <c r="V94" s="5"/>
    </row>
    <row r="95" spans="1:22" ht="14.25" customHeight="1">
      <c r="A95" s="5"/>
      <c r="B95" s="5"/>
      <c r="C95" s="6"/>
      <c r="D95" s="14"/>
      <c r="E95" s="15"/>
      <c r="F95" s="15"/>
      <c r="G95" s="15"/>
      <c r="H95" s="19"/>
      <c r="I95" s="19"/>
      <c r="J95" s="19"/>
      <c r="K95" s="15"/>
      <c r="L95" s="19"/>
      <c r="M95" s="15"/>
      <c r="N95" s="19"/>
      <c r="O95" s="15"/>
      <c r="P95" s="15"/>
      <c r="Q95" s="15"/>
      <c r="R95" s="15"/>
      <c r="S95" s="15"/>
      <c r="T95" s="5"/>
      <c r="U95" s="5"/>
      <c r="V95" s="5"/>
    </row>
    <row r="96" spans="1:22" ht="14.25" customHeight="1">
      <c r="A96" s="5"/>
      <c r="B96" s="5"/>
      <c r="C96" s="6"/>
      <c r="D96" s="14"/>
      <c r="E96" s="15"/>
      <c r="F96" s="15"/>
      <c r="G96" s="15"/>
      <c r="H96" s="19"/>
      <c r="I96" s="19"/>
      <c r="J96" s="19"/>
      <c r="K96" s="15"/>
      <c r="L96" s="19"/>
      <c r="M96" s="15"/>
      <c r="N96" s="19"/>
      <c r="O96" s="15"/>
      <c r="P96" s="15"/>
      <c r="Q96" s="15"/>
      <c r="R96" s="15"/>
      <c r="S96" s="15"/>
      <c r="T96" s="5"/>
      <c r="U96" s="5"/>
      <c r="V96" s="5"/>
    </row>
    <row r="97" spans="1:19" ht="14.25" customHeight="1">
      <c r="A97" s="5"/>
      <c r="B97" s="5"/>
      <c r="C97" s="6"/>
      <c r="D97" s="14"/>
      <c r="E97" s="15"/>
      <c r="F97" s="15"/>
      <c r="G97" s="15"/>
      <c r="H97" s="19"/>
      <c r="I97" s="19"/>
      <c r="J97" s="19"/>
      <c r="K97" s="15"/>
      <c r="L97" s="19"/>
      <c r="M97" s="15"/>
      <c r="N97" s="19"/>
      <c r="O97" s="15"/>
      <c r="P97" s="15"/>
      <c r="Q97" s="15"/>
      <c r="R97" s="15"/>
      <c r="S97" s="15"/>
    </row>
    <row r="98" spans="1:19" ht="14.25" customHeight="1">
      <c r="A98" s="5"/>
      <c r="B98" s="5"/>
      <c r="C98" s="6"/>
      <c r="D98" s="14"/>
      <c r="E98" s="15"/>
      <c r="F98" s="15"/>
      <c r="G98" s="15"/>
      <c r="H98" s="19"/>
      <c r="I98" s="19"/>
      <c r="J98" s="19"/>
      <c r="K98" s="15"/>
      <c r="L98" s="19"/>
      <c r="M98" s="15"/>
      <c r="N98" s="19"/>
      <c r="O98" s="15"/>
      <c r="P98" s="15"/>
      <c r="Q98" s="15"/>
      <c r="R98" s="15"/>
      <c r="S98" s="15"/>
    </row>
    <row r="99" spans="1:19" ht="14.25">
      <c r="A99" s="5"/>
      <c r="B99" s="5"/>
      <c r="C99" s="6"/>
      <c r="D99" s="6"/>
      <c r="E99" s="5"/>
      <c r="F99" s="5"/>
      <c r="G99" s="5"/>
      <c r="H99" s="7"/>
      <c r="I99" s="7"/>
      <c r="J99" s="7"/>
      <c r="K99" s="5"/>
      <c r="L99" s="7"/>
      <c r="M99" s="5"/>
      <c r="N99" s="7"/>
      <c r="O99" s="5"/>
      <c r="P99" s="5"/>
      <c r="Q99" s="5"/>
      <c r="R99" s="5"/>
      <c r="S99" s="5"/>
    </row>
    <row r="100" spans="1:19" ht="14.25">
      <c r="A100" s="5"/>
      <c r="B100" s="5"/>
      <c r="C100" s="6"/>
      <c r="D100" s="6"/>
      <c r="E100" s="5"/>
      <c r="F100" s="5"/>
      <c r="G100" s="5"/>
      <c r="H100" s="7"/>
      <c r="I100" s="7"/>
      <c r="J100" s="7"/>
      <c r="K100" s="5"/>
      <c r="L100" s="7"/>
      <c r="M100" s="5"/>
      <c r="N100" s="7"/>
      <c r="O100" s="5"/>
      <c r="P100" s="5"/>
      <c r="Q100" s="5"/>
      <c r="R100" s="5"/>
      <c r="S100" s="5"/>
    </row>
    <row r="101" spans="1:19" ht="14.25">
      <c r="A101" s="5"/>
      <c r="B101" s="5"/>
      <c r="C101" s="6"/>
      <c r="D101" s="6"/>
      <c r="E101" s="5"/>
      <c r="F101" s="5"/>
      <c r="G101" s="5"/>
      <c r="H101" s="7"/>
      <c r="I101" s="7"/>
      <c r="J101" s="7"/>
      <c r="K101" s="5"/>
      <c r="L101" s="7"/>
      <c r="M101" s="5"/>
      <c r="N101" s="7"/>
      <c r="O101" s="5"/>
      <c r="P101" s="5"/>
      <c r="Q101" s="5"/>
      <c r="R101" s="5"/>
      <c r="S101" s="5"/>
    </row>
    <row r="102" spans="1:19" ht="14.25">
      <c r="A102" s="5"/>
      <c r="B102" s="5"/>
      <c r="C102" s="6"/>
      <c r="D102" s="6"/>
      <c r="E102" s="5"/>
      <c r="F102" s="5"/>
      <c r="G102" s="5"/>
      <c r="H102" s="7"/>
      <c r="I102" s="7"/>
      <c r="J102" s="7"/>
      <c r="K102" s="5"/>
      <c r="L102" s="7"/>
      <c r="M102" s="5"/>
      <c r="N102" s="7"/>
      <c r="O102" s="5"/>
      <c r="P102" s="5"/>
      <c r="Q102" s="5"/>
      <c r="R102" s="5"/>
      <c r="S102" s="5"/>
    </row>
    <row r="103" spans="1:19" ht="14.25">
      <c r="A103" s="5"/>
      <c r="B103" s="5"/>
      <c r="C103" s="6"/>
      <c r="D103" s="6"/>
      <c r="E103" s="5"/>
      <c r="F103" s="5"/>
      <c r="G103" s="5"/>
      <c r="H103" s="7"/>
      <c r="I103" s="7"/>
      <c r="J103" s="7"/>
      <c r="K103" s="5"/>
      <c r="L103" s="7"/>
      <c r="M103" s="5"/>
      <c r="N103" s="7"/>
      <c r="O103" s="5"/>
      <c r="P103" s="5"/>
      <c r="Q103" s="5"/>
      <c r="R103" s="5"/>
      <c r="S103" s="5"/>
    </row>
    <row r="104" spans="1:19" ht="14.25">
      <c r="A104" s="5"/>
      <c r="B104" s="5"/>
      <c r="C104" s="6"/>
      <c r="D104" s="6"/>
      <c r="E104" s="5"/>
      <c r="F104" s="5"/>
      <c r="G104" s="5"/>
      <c r="H104" s="7"/>
      <c r="I104" s="7"/>
      <c r="J104" s="7"/>
      <c r="K104" s="5"/>
      <c r="L104" s="7"/>
      <c r="M104" s="5"/>
      <c r="N104" s="7"/>
      <c r="O104" s="5"/>
      <c r="P104" s="5"/>
      <c r="Q104" s="5"/>
      <c r="R104" s="5"/>
      <c r="S104" s="5"/>
    </row>
    <row r="105" spans="1:19" ht="14.25">
      <c r="A105" s="5"/>
      <c r="B105" s="5"/>
      <c r="C105" s="6"/>
      <c r="D105" s="6"/>
      <c r="E105" s="5"/>
      <c r="F105" s="5"/>
      <c r="G105" s="5"/>
      <c r="H105" s="7"/>
      <c r="I105" s="7"/>
      <c r="J105" s="7"/>
      <c r="K105" s="5"/>
      <c r="L105" s="7"/>
      <c r="M105" s="5"/>
      <c r="N105" s="7"/>
      <c r="O105" s="5"/>
      <c r="P105" s="5"/>
      <c r="Q105" s="5"/>
      <c r="R105" s="5"/>
      <c r="S105" s="5"/>
    </row>
  </sheetData>
  <sheetProtection/>
  <mergeCells count="3">
    <mergeCell ref="A36:B36"/>
    <mergeCell ref="S50:U50"/>
    <mergeCell ref="S49:U49"/>
  </mergeCells>
  <printOptions/>
  <pageMargins left="0" right="0" top="0.55" bottom="0.4" header="0.25" footer="0.2"/>
  <pageSetup fitToHeight="0" fitToWidth="1" horizontalDpi="600" verticalDpi="600" orientation="landscape" paperSize="5" scale="63" r:id="rId2"/>
  <headerFooter alignWithMargins="0">
    <oddHeader>&amp;L&amp;G</oddHeader>
    <oddFooter>&amp;CPage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zoomScale="70" zoomScaleNormal="70" zoomScalePageLayoutView="0" workbookViewId="0" topLeftCell="A1">
      <selection activeCell="J26" sqref="J26"/>
    </sheetView>
  </sheetViews>
  <sheetFormatPr defaultColWidth="9.140625" defaultRowHeight="12.75"/>
  <cols>
    <col min="1" max="1" width="8.28125" style="0" customWidth="1"/>
    <col min="2" max="2" width="12.57421875" style="0" customWidth="1"/>
    <col min="3" max="3" width="10.28125" style="0" customWidth="1"/>
    <col min="4" max="4" width="25.421875" style="0" customWidth="1"/>
    <col min="5" max="5" width="15.421875" style="0" customWidth="1"/>
    <col min="6" max="6" width="15.28125" style="0" customWidth="1"/>
    <col min="7" max="7" width="15.140625" style="0" customWidth="1"/>
    <col min="8" max="8" width="15.00390625" style="0" customWidth="1"/>
    <col min="9" max="9" width="16.140625" style="0" customWidth="1"/>
    <col min="10" max="10" width="19.7109375" style="0" customWidth="1"/>
    <col min="11" max="11" width="18.421875" style="0" bestFit="1" customWidth="1"/>
    <col min="12" max="12" width="10.7109375" style="0" bestFit="1" customWidth="1"/>
    <col min="13" max="13" width="9.57421875" style="0" customWidth="1"/>
    <col min="14" max="14" width="10.140625" style="0" bestFit="1" customWidth="1"/>
    <col min="15" max="15" width="15.421875" style="0" bestFit="1" customWidth="1"/>
    <col min="16" max="16" width="14.7109375" style="0" bestFit="1" customWidth="1"/>
    <col min="17" max="17" width="8.421875" style="0" customWidth="1"/>
    <col min="18" max="18" width="15.140625" style="0" customWidth="1"/>
  </cols>
  <sheetData>
    <row r="1" spans="1:18" ht="15.75">
      <c r="A1" s="24" t="s">
        <v>165</v>
      </c>
      <c r="B1" s="25"/>
      <c r="C1" s="26"/>
      <c r="D1" s="25"/>
      <c r="E1" s="73"/>
      <c r="F1" s="73"/>
      <c r="G1" s="73"/>
      <c r="H1" s="81"/>
      <c r="I1" s="81"/>
      <c r="J1" s="81"/>
      <c r="K1" s="81" t="s">
        <v>22</v>
      </c>
      <c r="L1" s="73"/>
      <c r="M1" s="73"/>
      <c r="N1" s="25"/>
      <c r="O1" s="25"/>
      <c r="P1" s="25"/>
      <c r="Q1" s="25"/>
      <c r="R1" s="25"/>
    </row>
    <row r="2" spans="1:18" ht="17.25" thickBot="1">
      <c r="A2" s="15"/>
      <c r="B2" s="15"/>
      <c r="C2" s="14"/>
      <c r="D2" s="15"/>
      <c r="E2" s="74"/>
      <c r="F2" s="74"/>
      <c r="G2" s="74"/>
      <c r="H2" s="74"/>
      <c r="I2" s="74"/>
      <c r="J2" s="74"/>
      <c r="K2" s="74"/>
      <c r="L2" s="74"/>
      <c r="M2" s="74"/>
      <c r="N2" s="15"/>
      <c r="O2" s="15"/>
      <c r="P2" s="15"/>
      <c r="Q2" s="15"/>
      <c r="R2" s="15"/>
    </row>
    <row r="3" spans="1:18" ht="78.75" thickBot="1">
      <c r="A3" s="56" t="s">
        <v>6</v>
      </c>
      <c r="B3" s="56" t="s">
        <v>7</v>
      </c>
      <c r="C3" s="57" t="s">
        <v>8</v>
      </c>
      <c r="D3" s="58" t="s">
        <v>9</v>
      </c>
      <c r="E3" s="75" t="s">
        <v>15</v>
      </c>
      <c r="F3" s="75" t="s">
        <v>4</v>
      </c>
      <c r="G3" s="75" t="s">
        <v>17</v>
      </c>
      <c r="H3" s="75" t="s">
        <v>5</v>
      </c>
      <c r="I3" s="75" t="s">
        <v>16</v>
      </c>
      <c r="J3" s="75" t="s">
        <v>3</v>
      </c>
      <c r="K3" s="75" t="s">
        <v>19</v>
      </c>
      <c r="L3" s="75" t="s">
        <v>10</v>
      </c>
      <c r="M3" s="82" t="s">
        <v>11</v>
      </c>
      <c r="N3" s="58" t="s">
        <v>10</v>
      </c>
      <c r="O3" s="58" t="s">
        <v>13</v>
      </c>
      <c r="P3" s="58" t="s">
        <v>12</v>
      </c>
      <c r="Q3" s="58" t="s">
        <v>14</v>
      </c>
      <c r="R3" s="58" t="s">
        <v>20</v>
      </c>
    </row>
    <row r="4" spans="1:18" ht="15.75" thickBot="1">
      <c r="A4" s="37"/>
      <c r="B4" s="37"/>
      <c r="C4" s="38"/>
      <c r="D4" s="37"/>
      <c r="E4" s="76"/>
      <c r="F4" s="76"/>
      <c r="G4" s="76"/>
      <c r="H4" s="76"/>
      <c r="I4" s="76"/>
      <c r="J4" s="83" t="s">
        <v>101</v>
      </c>
      <c r="K4" s="76"/>
      <c r="L4" s="76"/>
      <c r="M4" s="76"/>
      <c r="N4" s="37"/>
      <c r="O4" s="37"/>
      <c r="P4" s="37"/>
      <c r="Q4" s="37"/>
      <c r="R4" s="37"/>
    </row>
    <row r="5" spans="1:18" ht="12.75">
      <c r="A5" s="69"/>
      <c r="B5" s="68"/>
      <c r="C5" s="87"/>
      <c r="D5" s="67"/>
      <c r="E5" s="88"/>
      <c r="F5" s="88"/>
      <c r="G5" s="72"/>
      <c r="H5" s="89"/>
      <c r="I5" s="72"/>
      <c r="J5" s="84"/>
      <c r="K5" s="72"/>
      <c r="L5" s="72"/>
      <c r="M5" s="72"/>
      <c r="O5" s="91"/>
      <c r="P5" s="90"/>
      <c r="Q5" s="92"/>
      <c r="R5" s="93"/>
    </row>
    <row r="6" spans="1:21" s="116" customFormat="1" ht="42.75">
      <c r="A6" s="65" t="s">
        <v>25</v>
      </c>
      <c r="B6" s="65" t="s">
        <v>158</v>
      </c>
      <c r="C6" s="94">
        <v>43311</v>
      </c>
      <c r="D6" s="65" t="s">
        <v>234</v>
      </c>
      <c r="E6" s="95">
        <v>62129.66</v>
      </c>
      <c r="F6" s="95">
        <v>0</v>
      </c>
      <c r="G6" s="95">
        <f>E6</f>
        <v>62129.66</v>
      </c>
      <c r="H6" s="96">
        <v>-25000</v>
      </c>
      <c r="I6" s="95">
        <f>G6+H6</f>
        <v>37129.66</v>
      </c>
      <c r="J6" s="97"/>
      <c r="K6" s="98">
        <f>I6</f>
        <v>37129.66</v>
      </c>
      <c r="L6" s="99">
        <v>43786</v>
      </c>
      <c r="M6" s="95"/>
      <c r="N6" s="95"/>
      <c r="O6" s="115" t="s">
        <v>69</v>
      </c>
      <c r="P6" s="100" t="s">
        <v>159</v>
      </c>
      <c r="Q6" s="100" t="s">
        <v>78</v>
      </c>
      <c r="R6" s="65" t="s">
        <v>24</v>
      </c>
      <c r="S6" s="100"/>
      <c r="T6" s="100"/>
      <c r="U6" s="100"/>
    </row>
    <row r="7" spans="1:18" ht="42.75">
      <c r="A7" s="100" t="s">
        <v>25</v>
      </c>
      <c r="B7" s="100" t="s">
        <v>230</v>
      </c>
      <c r="C7" s="128">
        <v>43579</v>
      </c>
      <c r="D7" s="65" t="s">
        <v>231</v>
      </c>
      <c r="E7" s="129">
        <v>1812327.41</v>
      </c>
      <c r="F7" s="130">
        <v>0</v>
      </c>
      <c r="G7" s="131">
        <f>E7</f>
        <v>1812327.41</v>
      </c>
      <c r="H7" s="132">
        <v>-50000</v>
      </c>
      <c r="I7" s="95">
        <f>G7+H7</f>
        <v>1762327.41</v>
      </c>
      <c r="J7" s="131"/>
      <c r="K7" s="129">
        <f>I7</f>
        <v>1762327.41</v>
      </c>
      <c r="L7" s="94">
        <v>43868</v>
      </c>
      <c r="M7" s="129"/>
      <c r="N7" s="100"/>
      <c r="O7" s="100" t="str">
        <f>O6</f>
        <v>3968094406US</v>
      </c>
      <c r="P7" s="100" t="s">
        <v>232</v>
      </c>
      <c r="Q7" s="100" t="s">
        <v>78</v>
      </c>
      <c r="R7" s="65" t="s">
        <v>44</v>
      </c>
    </row>
    <row r="8" spans="1:21" ht="42.75">
      <c r="A8" s="65" t="s">
        <v>25</v>
      </c>
      <c r="B8" s="65" t="s">
        <v>235</v>
      </c>
      <c r="C8" s="94">
        <v>43612</v>
      </c>
      <c r="D8" s="65" t="s">
        <v>236</v>
      </c>
      <c r="E8" s="95">
        <v>128670</v>
      </c>
      <c r="F8" s="95">
        <v>0</v>
      </c>
      <c r="G8" s="95">
        <f>E8</f>
        <v>128670</v>
      </c>
      <c r="H8" s="96">
        <v>-25000</v>
      </c>
      <c r="I8" s="95">
        <f>G8+H8</f>
        <v>103670</v>
      </c>
      <c r="J8" s="97"/>
      <c r="K8" s="98">
        <f>I8</f>
        <v>103670</v>
      </c>
      <c r="L8" s="99">
        <v>44439</v>
      </c>
      <c r="M8" s="95"/>
      <c r="N8" s="95"/>
      <c r="O8" s="100" t="str">
        <f>O7</f>
        <v>3968094406US</v>
      </c>
      <c r="P8" s="100" t="s">
        <v>237</v>
      </c>
      <c r="Q8" s="122" t="s">
        <v>78</v>
      </c>
      <c r="R8" s="65" t="s">
        <v>24</v>
      </c>
      <c r="S8" s="5"/>
      <c r="T8" s="5"/>
      <c r="U8" s="5"/>
    </row>
    <row r="9" spans="3:18" ht="12.75">
      <c r="C9" s="71"/>
      <c r="D9" s="29"/>
      <c r="E9" s="77"/>
      <c r="F9" s="78"/>
      <c r="G9" s="85"/>
      <c r="H9" s="86"/>
      <c r="I9" s="85"/>
      <c r="J9" s="85"/>
      <c r="K9" s="72"/>
      <c r="L9" s="72"/>
      <c r="M9" s="72"/>
      <c r="O9" s="27"/>
      <c r="Q9" s="27"/>
      <c r="R9" s="27"/>
    </row>
    <row r="10" spans="3:18" ht="12.75">
      <c r="C10" s="71"/>
      <c r="D10" s="29"/>
      <c r="E10" s="77"/>
      <c r="F10" s="78"/>
      <c r="G10" s="85"/>
      <c r="H10" s="86"/>
      <c r="I10" s="85"/>
      <c r="J10" s="85"/>
      <c r="K10" s="72"/>
      <c r="L10" s="72"/>
      <c r="M10" s="72"/>
      <c r="O10" s="27"/>
      <c r="Q10" s="27"/>
      <c r="R10" s="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1"/>
  <sheetViews>
    <sheetView zoomScalePageLayoutView="0" workbookViewId="0" topLeftCell="A1">
      <selection activeCell="M16" sqref="M16"/>
    </sheetView>
  </sheetViews>
  <sheetFormatPr defaultColWidth="9.140625" defaultRowHeight="12.75"/>
  <cols>
    <col min="1" max="1" width="8.28125" style="0" customWidth="1"/>
    <col min="2" max="2" width="12.57421875" style="0" customWidth="1"/>
    <col min="3" max="3" width="11.28125" style="0" bestFit="1" customWidth="1"/>
    <col min="4" max="4" width="25.421875" style="0" customWidth="1"/>
    <col min="5" max="5" width="15.421875" style="0" customWidth="1"/>
    <col min="6" max="6" width="15.28125" style="0" customWidth="1"/>
    <col min="7" max="7" width="15.140625" style="0" customWidth="1"/>
    <col min="8" max="8" width="15.00390625" style="0" customWidth="1"/>
    <col min="9" max="9" width="16.140625" style="0" customWidth="1"/>
    <col min="10" max="10" width="19.7109375" style="0" customWidth="1"/>
    <col min="11" max="11" width="8.421875" style="0" customWidth="1"/>
    <col min="12" max="12" width="6.57421875" style="0" customWidth="1"/>
    <col min="13" max="13" width="13.421875" style="0" bestFit="1" customWidth="1"/>
    <col min="14" max="14" width="10.140625" style="0" bestFit="1" customWidth="1"/>
    <col min="15" max="15" width="15.421875" style="0" bestFit="1" customWidth="1"/>
    <col min="16" max="16" width="13.28125" style="0" customWidth="1"/>
    <col min="17" max="17" width="8.421875" style="0" customWidth="1"/>
    <col min="18" max="18" width="15.140625" style="0" customWidth="1"/>
  </cols>
  <sheetData>
    <row r="1" spans="1:18" ht="15.75">
      <c r="A1" s="24" t="s">
        <v>100</v>
      </c>
      <c r="B1" s="25"/>
      <c r="C1" s="26"/>
      <c r="D1" s="25"/>
      <c r="E1" s="73"/>
      <c r="F1" s="73"/>
      <c r="G1" s="73"/>
      <c r="H1" s="81"/>
      <c r="I1" s="81"/>
      <c r="J1" s="81"/>
      <c r="K1" s="81" t="s">
        <v>22</v>
      </c>
      <c r="L1" s="73"/>
      <c r="M1" s="73"/>
      <c r="N1" s="25"/>
      <c r="O1" s="25"/>
      <c r="P1" s="25"/>
      <c r="Q1" s="25"/>
      <c r="R1" s="25"/>
    </row>
    <row r="2" spans="1:18" ht="17.25" thickBot="1">
      <c r="A2" s="15"/>
      <c r="B2" s="15"/>
      <c r="C2" s="14"/>
      <c r="D2" s="15"/>
      <c r="E2" s="74"/>
      <c r="F2" s="74"/>
      <c r="G2" s="74"/>
      <c r="H2" s="74"/>
      <c r="I2" s="74"/>
      <c r="J2" s="74"/>
      <c r="K2" s="74"/>
      <c r="L2" s="74"/>
      <c r="M2" s="74"/>
      <c r="N2" s="15"/>
      <c r="O2" s="15"/>
      <c r="P2" s="15"/>
      <c r="Q2" s="15"/>
      <c r="R2" s="15"/>
    </row>
    <row r="3" spans="1:18" ht="116.25" thickBot="1">
      <c r="A3" s="56" t="s">
        <v>6</v>
      </c>
      <c r="B3" s="56" t="s">
        <v>7</v>
      </c>
      <c r="C3" s="57" t="s">
        <v>8</v>
      </c>
      <c r="D3" s="58" t="s">
        <v>9</v>
      </c>
      <c r="E3" s="75" t="s">
        <v>15</v>
      </c>
      <c r="F3" s="75" t="s">
        <v>4</v>
      </c>
      <c r="G3" s="75" t="s">
        <v>17</v>
      </c>
      <c r="H3" s="75" t="s">
        <v>5</v>
      </c>
      <c r="I3" s="75" t="s">
        <v>16</v>
      </c>
      <c r="J3" s="75" t="s">
        <v>3</v>
      </c>
      <c r="K3" s="75" t="s">
        <v>19</v>
      </c>
      <c r="L3" s="75" t="s">
        <v>10</v>
      </c>
      <c r="M3" s="82" t="s">
        <v>11</v>
      </c>
      <c r="N3" s="58" t="s">
        <v>10</v>
      </c>
      <c r="O3" s="58" t="s">
        <v>13</v>
      </c>
      <c r="P3" s="58" t="s">
        <v>12</v>
      </c>
      <c r="Q3" s="58" t="s">
        <v>14</v>
      </c>
      <c r="R3" s="58" t="s">
        <v>20</v>
      </c>
    </row>
    <row r="4" spans="1:18" ht="15.75" thickBot="1">
      <c r="A4" s="37"/>
      <c r="B4" s="37"/>
      <c r="C4" s="38"/>
      <c r="D4" s="37"/>
      <c r="E4" s="76"/>
      <c r="F4" s="76"/>
      <c r="G4" s="76"/>
      <c r="H4" s="76"/>
      <c r="I4" s="76"/>
      <c r="J4" s="83" t="s">
        <v>101</v>
      </c>
      <c r="K4" s="76"/>
      <c r="L4" s="76"/>
      <c r="M4" s="76"/>
      <c r="N4" s="37"/>
      <c r="O4" s="37"/>
      <c r="P4" s="37"/>
      <c r="Q4" s="37"/>
      <c r="R4" s="37"/>
    </row>
    <row r="5" spans="1:18" ht="12.75">
      <c r="A5" s="69"/>
      <c r="B5" s="68"/>
      <c r="C5" s="87"/>
      <c r="D5" s="67"/>
      <c r="E5" s="88"/>
      <c r="F5" s="88"/>
      <c r="G5" s="72"/>
      <c r="H5" s="89"/>
      <c r="I5" s="72"/>
      <c r="J5" s="84"/>
      <c r="K5" s="72"/>
      <c r="L5" s="72"/>
      <c r="M5" s="72"/>
      <c r="O5" s="91"/>
      <c r="P5" s="90"/>
      <c r="Q5" s="92"/>
      <c r="R5" s="93"/>
    </row>
    <row r="6" spans="1:21" s="116" customFormat="1" ht="57">
      <c r="A6" s="65" t="s">
        <v>25</v>
      </c>
      <c r="B6" s="65" t="s">
        <v>45</v>
      </c>
      <c r="C6" s="94">
        <v>43294</v>
      </c>
      <c r="D6" s="65" t="s">
        <v>46</v>
      </c>
      <c r="E6" s="95">
        <v>38456</v>
      </c>
      <c r="F6" s="95">
        <v>0</v>
      </c>
      <c r="G6" s="95">
        <f>E6</f>
        <v>38456</v>
      </c>
      <c r="H6" s="96">
        <v>-10000</v>
      </c>
      <c r="I6" s="95">
        <f>E6+H6</f>
        <v>28456</v>
      </c>
      <c r="J6" s="97"/>
      <c r="K6" s="98" t="s">
        <v>101</v>
      </c>
      <c r="L6" s="99" t="s">
        <v>101</v>
      </c>
      <c r="M6" s="95">
        <f>I6</f>
        <v>28456</v>
      </c>
      <c r="N6" s="107">
        <v>43524</v>
      </c>
      <c r="O6" s="115" t="s">
        <v>69</v>
      </c>
      <c r="P6" s="100" t="s">
        <v>47</v>
      </c>
      <c r="Q6" s="100" t="s">
        <v>78</v>
      </c>
      <c r="R6" s="65" t="s">
        <v>48</v>
      </c>
      <c r="S6" s="100"/>
      <c r="T6" s="100"/>
      <c r="U6" s="100"/>
    </row>
    <row r="7" spans="1:21" s="116" customFormat="1" ht="28.5">
      <c r="A7" s="65" t="s">
        <v>1</v>
      </c>
      <c r="B7" s="65" t="s">
        <v>41</v>
      </c>
      <c r="C7" s="94">
        <v>43292</v>
      </c>
      <c r="D7" s="65" t="s">
        <v>42</v>
      </c>
      <c r="E7" s="95">
        <v>59595</v>
      </c>
      <c r="F7" s="95">
        <v>0</v>
      </c>
      <c r="G7" s="95">
        <f>E7</f>
        <v>59595</v>
      </c>
      <c r="H7" s="96">
        <v>-10000</v>
      </c>
      <c r="I7" s="95">
        <f>G7+H7</f>
        <v>49595</v>
      </c>
      <c r="J7" s="97"/>
      <c r="K7" s="98" t="s">
        <v>101</v>
      </c>
      <c r="L7" s="99" t="s">
        <v>101</v>
      </c>
      <c r="M7" s="95">
        <f>I7</f>
        <v>49595</v>
      </c>
      <c r="N7" s="107">
        <v>43738</v>
      </c>
      <c r="O7" s="115" t="s">
        <v>69</v>
      </c>
      <c r="P7" s="100" t="s">
        <v>43</v>
      </c>
      <c r="Q7" s="100" t="s">
        <v>78</v>
      </c>
      <c r="R7" s="65" t="s">
        <v>44</v>
      </c>
      <c r="S7" s="100"/>
      <c r="T7" s="100"/>
      <c r="U7" s="100"/>
    </row>
    <row r="8" spans="1:21" s="116" customFormat="1" ht="85.5">
      <c r="A8" s="65" t="s">
        <v>64</v>
      </c>
      <c r="B8" s="65" t="s">
        <v>65</v>
      </c>
      <c r="C8" s="94">
        <v>43370</v>
      </c>
      <c r="D8" s="65" t="s">
        <v>66</v>
      </c>
      <c r="E8" s="95">
        <v>32552.68</v>
      </c>
      <c r="F8" s="95">
        <v>0</v>
      </c>
      <c r="G8" s="95">
        <f>E8</f>
        <v>32552.68</v>
      </c>
      <c r="H8" s="96">
        <v>-10000</v>
      </c>
      <c r="I8" s="95">
        <f>G8+H8</f>
        <v>22552.68</v>
      </c>
      <c r="J8" s="97"/>
      <c r="K8" s="98" t="s">
        <v>101</v>
      </c>
      <c r="L8" s="98" t="s">
        <v>101</v>
      </c>
      <c r="M8" s="95">
        <f>I8</f>
        <v>22552.68</v>
      </c>
      <c r="N8" s="107">
        <v>43633</v>
      </c>
      <c r="O8" s="115" t="s">
        <v>69</v>
      </c>
      <c r="P8" s="100" t="s">
        <v>73</v>
      </c>
      <c r="Q8" s="100" t="s">
        <v>78</v>
      </c>
      <c r="R8" s="65" t="s">
        <v>44</v>
      </c>
      <c r="S8" s="100"/>
      <c r="T8" s="100"/>
      <c r="U8" s="100"/>
    </row>
    <row r="9" spans="1:21" ht="28.5">
      <c r="A9" s="65" t="s">
        <v>50</v>
      </c>
      <c r="B9" s="65" t="s">
        <v>188</v>
      </c>
      <c r="C9" s="94">
        <v>43430</v>
      </c>
      <c r="D9" s="65" t="s">
        <v>193</v>
      </c>
      <c r="E9" s="95">
        <v>119000</v>
      </c>
      <c r="F9" s="95">
        <v>0</v>
      </c>
      <c r="G9" s="95">
        <v>119000</v>
      </c>
      <c r="H9" s="96">
        <v>-10000</v>
      </c>
      <c r="I9" s="95">
        <v>109000</v>
      </c>
      <c r="J9" s="97"/>
      <c r="K9" s="98" t="s">
        <v>101</v>
      </c>
      <c r="L9" s="98" t="s">
        <v>101</v>
      </c>
      <c r="M9" s="95">
        <f>I9</f>
        <v>109000</v>
      </c>
      <c r="N9" s="107">
        <v>43859</v>
      </c>
      <c r="O9" s="106" t="s">
        <v>69</v>
      </c>
      <c r="P9" s="100" t="s">
        <v>202</v>
      </c>
      <c r="Q9" s="100" t="s">
        <v>78</v>
      </c>
      <c r="R9" s="65" t="s">
        <v>44</v>
      </c>
      <c r="S9" s="5"/>
      <c r="T9" s="5"/>
      <c r="U9" s="5"/>
    </row>
    <row r="10" spans="3:18" ht="12.75">
      <c r="C10" s="71"/>
      <c r="D10" s="29"/>
      <c r="E10" s="77"/>
      <c r="F10" s="78"/>
      <c r="G10" s="85"/>
      <c r="H10" s="86"/>
      <c r="I10" s="85"/>
      <c r="J10" s="85"/>
      <c r="K10" s="72"/>
      <c r="L10" s="72"/>
      <c r="M10" s="72"/>
      <c r="O10" s="27"/>
      <c r="Q10" s="27"/>
      <c r="R10" s="27"/>
    </row>
    <row r="11" spans="3:18" ht="12.75">
      <c r="C11" s="71"/>
      <c r="D11" s="29"/>
      <c r="E11" s="77"/>
      <c r="F11" s="78"/>
      <c r="G11" s="85"/>
      <c r="H11" s="86"/>
      <c r="I11" s="85"/>
      <c r="J11" s="85"/>
      <c r="K11" s="72"/>
      <c r="L11" s="72"/>
      <c r="M11" s="72"/>
      <c r="O11" s="27"/>
      <c r="Q11" s="27"/>
      <c r="R11" s="2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"/>
  <sheetViews>
    <sheetView zoomScale="70" zoomScaleNormal="70" zoomScalePageLayoutView="0" workbookViewId="0" topLeftCell="A1">
      <selection activeCell="Q8" sqref="Q8"/>
    </sheetView>
  </sheetViews>
  <sheetFormatPr defaultColWidth="9.140625" defaultRowHeight="12.75"/>
  <cols>
    <col min="1" max="1" width="9.140625" style="0" customWidth="1"/>
    <col min="2" max="2" width="12.57421875" style="0" customWidth="1"/>
    <col min="3" max="3" width="10.28125" style="2" customWidth="1"/>
    <col min="4" max="4" width="25.421875" style="0" customWidth="1"/>
    <col min="5" max="5" width="15.421875" style="72" customWidth="1"/>
    <col min="6" max="6" width="15.28125" style="72" customWidth="1"/>
    <col min="7" max="7" width="15.140625" style="72" customWidth="1"/>
    <col min="8" max="8" width="15.00390625" style="72" customWidth="1"/>
    <col min="9" max="9" width="16.140625" style="72" customWidth="1"/>
    <col min="10" max="10" width="19.7109375" style="72" customWidth="1"/>
    <col min="11" max="11" width="19.140625" style="72" bestFit="1" customWidth="1"/>
    <col min="12" max="12" width="10.28125" style="72" customWidth="1"/>
    <col min="13" max="13" width="9.57421875" style="72" customWidth="1"/>
    <col min="14" max="14" width="6.140625" style="0" customWidth="1"/>
    <col min="15" max="15" width="14.421875" style="0" customWidth="1"/>
    <col min="16" max="16" width="13.28125" style="0" customWidth="1"/>
    <col min="17" max="17" width="8.421875" style="0" customWidth="1"/>
    <col min="18" max="18" width="15.140625" style="0" customWidth="1"/>
  </cols>
  <sheetData>
    <row r="1" spans="1:18" s="12" customFormat="1" ht="21" customHeight="1">
      <c r="A1" s="24" t="s">
        <v>28</v>
      </c>
      <c r="B1" s="25"/>
      <c r="C1" s="26"/>
      <c r="D1" s="25"/>
      <c r="E1" s="73"/>
      <c r="F1" s="73"/>
      <c r="G1" s="73"/>
      <c r="H1" s="81"/>
      <c r="I1" s="81"/>
      <c r="J1" s="81"/>
      <c r="K1" s="81" t="s">
        <v>22</v>
      </c>
      <c r="L1" s="73"/>
      <c r="M1" s="73"/>
      <c r="N1" s="25"/>
      <c r="O1" s="25"/>
      <c r="P1" s="25"/>
      <c r="Q1" s="25"/>
      <c r="R1" s="25"/>
    </row>
    <row r="2" spans="1:21" ht="17.25" thickBot="1">
      <c r="A2" s="15"/>
      <c r="B2" s="15"/>
      <c r="C2" s="14"/>
      <c r="D2" s="15"/>
      <c r="E2" s="74"/>
      <c r="F2" s="74"/>
      <c r="G2" s="74"/>
      <c r="H2" s="74"/>
      <c r="I2" s="74"/>
      <c r="J2" s="74"/>
      <c r="K2" s="74"/>
      <c r="L2" s="74"/>
      <c r="M2" s="74"/>
      <c r="N2" s="15"/>
      <c r="O2" s="15"/>
      <c r="P2" s="15"/>
      <c r="Q2" s="15"/>
      <c r="R2" s="15"/>
      <c r="S2" s="5"/>
      <c r="T2" s="5"/>
      <c r="U2" s="5"/>
    </row>
    <row r="3" spans="1:21" s="1" customFormat="1" ht="82.5" customHeight="1" thickBot="1">
      <c r="A3" s="56" t="s">
        <v>6</v>
      </c>
      <c r="B3" s="56" t="s">
        <v>7</v>
      </c>
      <c r="C3" s="57" t="s">
        <v>8</v>
      </c>
      <c r="D3" s="58" t="s">
        <v>9</v>
      </c>
      <c r="E3" s="75" t="s">
        <v>15</v>
      </c>
      <c r="F3" s="75" t="s">
        <v>4</v>
      </c>
      <c r="G3" s="75" t="s">
        <v>17</v>
      </c>
      <c r="H3" s="75" t="s">
        <v>5</v>
      </c>
      <c r="I3" s="75" t="s">
        <v>16</v>
      </c>
      <c r="J3" s="75" t="s">
        <v>3</v>
      </c>
      <c r="K3" s="75" t="s">
        <v>19</v>
      </c>
      <c r="L3" s="75" t="s">
        <v>196</v>
      </c>
      <c r="M3" s="82" t="s">
        <v>11</v>
      </c>
      <c r="N3" s="58" t="s">
        <v>10</v>
      </c>
      <c r="O3" s="58" t="s">
        <v>13</v>
      </c>
      <c r="P3" s="58" t="s">
        <v>12</v>
      </c>
      <c r="Q3" s="58" t="s">
        <v>14</v>
      </c>
      <c r="R3" s="58" t="s">
        <v>20</v>
      </c>
      <c r="S3" s="4"/>
      <c r="T3" s="4"/>
      <c r="U3" s="4"/>
    </row>
    <row r="4" spans="1:21" ht="15" customHeight="1" thickBot="1">
      <c r="A4" s="37"/>
      <c r="B4" s="37"/>
      <c r="C4" s="38"/>
      <c r="D4" s="37"/>
      <c r="E4" s="76"/>
      <c r="F4" s="76"/>
      <c r="G4" s="76"/>
      <c r="H4" s="76"/>
      <c r="I4" s="76"/>
      <c r="J4" s="83">
        <v>10000000</v>
      </c>
      <c r="K4" s="76"/>
      <c r="L4" s="76"/>
      <c r="M4" s="76"/>
      <c r="N4" s="37"/>
      <c r="O4" s="37"/>
      <c r="P4" s="37"/>
      <c r="Q4" s="37"/>
      <c r="R4" s="37"/>
      <c r="S4" s="5"/>
      <c r="T4" s="5"/>
      <c r="U4" s="5"/>
    </row>
    <row r="5" spans="1:21" ht="15" customHeight="1">
      <c r="A5" s="37"/>
      <c r="B5" s="37"/>
      <c r="C5" s="38"/>
      <c r="D5" s="37"/>
      <c r="E5" s="76"/>
      <c r="F5" s="76"/>
      <c r="G5" s="76"/>
      <c r="H5" s="76"/>
      <c r="I5" s="76"/>
      <c r="J5" s="114"/>
      <c r="K5" s="76"/>
      <c r="L5" s="76"/>
      <c r="M5" s="76"/>
      <c r="N5" s="37"/>
      <c r="O5" s="37"/>
      <c r="P5" s="37"/>
      <c r="Q5" s="37"/>
      <c r="R5" s="37"/>
      <c r="S5" s="5"/>
      <c r="T5" s="5"/>
      <c r="U5" s="5"/>
    </row>
    <row r="6" spans="1:21" s="116" customFormat="1" ht="28.5">
      <c r="A6" s="65" t="s">
        <v>25</v>
      </c>
      <c r="B6" s="65" t="s">
        <v>61</v>
      </c>
      <c r="C6" s="94">
        <v>43351</v>
      </c>
      <c r="D6" s="65" t="s">
        <v>52</v>
      </c>
      <c r="E6" s="124">
        <v>52646.13</v>
      </c>
      <c r="F6" s="95">
        <v>0</v>
      </c>
      <c r="G6" s="124">
        <f>E6</f>
        <v>52646.13</v>
      </c>
      <c r="H6" s="96">
        <v>-50000</v>
      </c>
      <c r="I6" s="124">
        <f>G6+H6</f>
        <v>2646.1299999999974</v>
      </c>
      <c r="J6" s="97"/>
      <c r="K6" s="125">
        <f>I6</f>
        <v>2646.1299999999974</v>
      </c>
      <c r="L6" s="99">
        <v>43661</v>
      </c>
      <c r="M6" s="95"/>
      <c r="N6" s="95"/>
      <c r="O6" s="115" t="s">
        <v>69</v>
      </c>
      <c r="P6" s="100" t="s">
        <v>71</v>
      </c>
      <c r="Q6" s="100" t="s">
        <v>78</v>
      </c>
      <c r="R6" s="65" t="s">
        <v>70</v>
      </c>
      <c r="S6" s="100"/>
      <c r="T6" s="100"/>
      <c r="U6" s="100"/>
    </row>
    <row r="7" spans="1:21" s="116" customFormat="1" ht="42.75">
      <c r="A7" s="65" t="s">
        <v>89</v>
      </c>
      <c r="B7" s="65" t="s">
        <v>142</v>
      </c>
      <c r="C7" s="94">
        <v>43502</v>
      </c>
      <c r="D7" s="65" t="s">
        <v>143</v>
      </c>
      <c r="E7" s="95">
        <v>45000</v>
      </c>
      <c r="F7" s="95">
        <v>0</v>
      </c>
      <c r="G7" s="95">
        <v>45000</v>
      </c>
      <c r="H7" s="96">
        <v>-50000</v>
      </c>
      <c r="I7" s="95">
        <v>0</v>
      </c>
      <c r="J7" s="97"/>
      <c r="K7" s="98">
        <v>0</v>
      </c>
      <c r="L7" s="99">
        <v>43668</v>
      </c>
      <c r="M7" s="95"/>
      <c r="N7" s="95"/>
      <c r="O7" s="115" t="s">
        <v>69</v>
      </c>
      <c r="P7" s="100" t="s">
        <v>144</v>
      </c>
      <c r="Q7" s="100" t="s">
        <v>78</v>
      </c>
      <c r="R7" s="65" t="s">
        <v>44</v>
      </c>
      <c r="S7" s="100"/>
      <c r="T7" s="100"/>
      <c r="U7" s="100"/>
    </row>
    <row r="8" spans="1:19" s="100" customFormat="1" ht="15">
      <c r="A8" s="100" t="s">
        <v>138</v>
      </c>
      <c r="B8" s="65" t="s">
        <v>25</v>
      </c>
      <c r="C8" s="128">
        <v>43518</v>
      </c>
      <c r="D8" s="65" t="s">
        <v>139</v>
      </c>
      <c r="E8" s="129">
        <v>1729851.39</v>
      </c>
      <c r="F8" s="129">
        <v>0</v>
      </c>
      <c r="G8" s="129">
        <f>E8</f>
        <v>1729851.39</v>
      </c>
      <c r="H8" s="134">
        <v>-250000</v>
      </c>
      <c r="I8" s="129">
        <f>G8+H8</f>
        <v>1479851.39</v>
      </c>
      <c r="J8" s="135"/>
      <c r="K8" s="136">
        <f>I8</f>
        <v>1479851.39</v>
      </c>
      <c r="L8" s="99">
        <v>44473</v>
      </c>
      <c r="M8" s="129"/>
      <c r="O8" s="115" t="s">
        <v>69</v>
      </c>
      <c r="P8" s="100" t="s">
        <v>140</v>
      </c>
      <c r="Q8" s="122" t="s">
        <v>78</v>
      </c>
      <c r="R8" s="65" t="s">
        <v>141</v>
      </c>
      <c r="S8" s="140" t="s">
        <v>243</v>
      </c>
    </row>
    <row r="9" spans="1:19" s="100" customFormat="1" ht="15">
      <c r="A9" s="100" t="s">
        <v>138</v>
      </c>
      <c r="B9" s="65" t="s">
        <v>89</v>
      </c>
      <c r="C9" s="128">
        <v>43518</v>
      </c>
      <c r="D9" s="65" t="s">
        <v>139</v>
      </c>
      <c r="E9" s="129">
        <f>G9</f>
        <v>745742.94</v>
      </c>
      <c r="F9" s="129">
        <v>0</v>
      </c>
      <c r="G9" s="129">
        <v>745742.94</v>
      </c>
      <c r="H9" s="134">
        <v>-250000</v>
      </c>
      <c r="I9" s="129">
        <f>G9+H9</f>
        <v>495742.93999999994</v>
      </c>
      <c r="J9" s="135"/>
      <c r="K9" s="136">
        <f>I9</f>
        <v>495742.93999999994</v>
      </c>
      <c r="L9" s="99">
        <v>44013</v>
      </c>
      <c r="M9" s="129"/>
      <c r="O9" s="115" t="s">
        <v>69</v>
      </c>
      <c r="P9" s="100" t="s">
        <v>140</v>
      </c>
      <c r="Q9" s="122" t="s">
        <v>78</v>
      </c>
      <c r="R9" s="65" t="s">
        <v>141</v>
      </c>
      <c r="S9" s="138" t="s">
        <v>238</v>
      </c>
    </row>
    <row r="10" spans="1:21" ht="42.75">
      <c r="A10" s="65" t="s">
        <v>89</v>
      </c>
      <c r="B10" s="65" t="s">
        <v>181</v>
      </c>
      <c r="C10" s="94">
        <v>43531</v>
      </c>
      <c r="D10" s="65" t="s">
        <v>143</v>
      </c>
      <c r="E10" s="95">
        <v>25000</v>
      </c>
      <c r="F10" s="95">
        <v>0</v>
      </c>
      <c r="G10" s="95"/>
      <c r="H10" s="96">
        <v>-250000</v>
      </c>
      <c r="I10" s="95"/>
      <c r="J10" s="97"/>
      <c r="K10" s="98"/>
      <c r="L10" s="99">
        <v>43668</v>
      </c>
      <c r="M10" s="95"/>
      <c r="N10" s="95"/>
      <c r="O10" s="115" t="s">
        <v>69</v>
      </c>
      <c r="P10" s="100" t="s">
        <v>195</v>
      </c>
      <c r="Q10" s="100" t="s">
        <v>228</v>
      </c>
      <c r="R10" s="65" t="s">
        <v>44</v>
      </c>
      <c r="S10" s="111" t="s">
        <v>229</v>
      </c>
      <c r="T10" s="5"/>
      <c r="U10" s="5"/>
    </row>
    <row r="11" spans="1:18" ht="12.75">
      <c r="A11" s="27"/>
      <c r="C11" s="71"/>
      <c r="D11" s="29"/>
      <c r="E11" s="77"/>
      <c r="F11" s="78"/>
      <c r="G11" s="85"/>
      <c r="H11" s="86"/>
      <c r="I11" s="85"/>
      <c r="J11" s="85"/>
      <c r="O11" s="27"/>
      <c r="Q11" s="27"/>
      <c r="R11" s="27"/>
    </row>
    <row r="12" spans="1:18" ht="12.75">
      <c r="A12" s="27"/>
      <c r="C12" s="71"/>
      <c r="D12" s="29"/>
      <c r="E12" s="77"/>
      <c r="F12" s="78"/>
      <c r="G12" s="85"/>
      <c r="H12" s="86"/>
      <c r="I12" s="85"/>
      <c r="J12" s="85"/>
      <c r="O12" s="27"/>
      <c r="Q12" s="27"/>
      <c r="R12" s="27"/>
    </row>
    <row r="13" spans="3:18" ht="12.75" customHeight="1">
      <c r="C13" s="71"/>
      <c r="D13" s="29"/>
      <c r="E13" s="77"/>
      <c r="F13" s="78"/>
      <c r="G13" s="85"/>
      <c r="H13" s="86"/>
      <c r="I13" s="85"/>
      <c r="J13" s="85"/>
      <c r="O13" s="27"/>
      <c r="Q13" s="27"/>
      <c r="R13" s="27"/>
    </row>
    <row r="14" spans="3:18" ht="12.75">
      <c r="C14" s="71"/>
      <c r="D14" s="29"/>
      <c r="E14" s="77"/>
      <c r="F14" s="78"/>
      <c r="G14" s="85"/>
      <c r="H14" s="86"/>
      <c r="I14" s="85"/>
      <c r="J14" s="85"/>
      <c r="O14" s="27"/>
      <c r="Q14" s="27"/>
      <c r="R14" s="27"/>
    </row>
    <row r="15" spans="3:18" ht="12.75">
      <c r="C15" s="71"/>
      <c r="D15" s="29"/>
      <c r="E15" s="77"/>
      <c r="F15" s="78"/>
      <c r="G15" s="85"/>
      <c r="H15" s="86"/>
      <c r="I15" s="85"/>
      <c r="J15" s="85"/>
      <c r="O15" s="27"/>
      <c r="Q15" s="27"/>
      <c r="R15" s="27"/>
    </row>
    <row r="16" spans="3:10" ht="12.75">
      <c r="C16" s="70"/>
      <c r="D16" s="28"/>
      <c r="E16" s="77"/>
      <c r="F16" s="79"/>
      <c r="G16" s="85"/>
      <c r="H16" s="86"/>
      <c r="I16" s="85"/>
      <c r="J16" s="85"/>
    </row>
    <row r="17" spans="3:10" ht="12.75">
      <c r="C17" s="70"/>
      <c r="D17" s="28"/>
      <c r="E17" s="77"/>
      <c r="F17" s="79"/>
      <c r="G17" s="85"/>
      <c r="H17" s="86"/>
      <c r="I17" s="85"/>
      <c r="J17" s="85"/>
    </row>
    <row r="18" spans="3:11" ht="12.75">
      <c r="C18" s="70"/>
      <c r="D18" s="28"/>
      <c r="E18" s="77"/>
      <c r="F18" s="79">
        <f>F8+'EARTH MOVEMENT'!E8+PROPERTY!F27+PROPERTY!E32+PROPERTY!F79</f>
        <v>741962.06</v>
      </c>
      <c r="G18" s="85"/>
      <c r="H18" s="86"/>
      <c r="I18" s="85"/>
      <c r="J18" s="85"/>
      <c r="K18" s="139">
        <f>SUM(K6:K10)+'EARTH MOVEMENT'!K6+'EARTH MOVEMENT'!K7+PROPERTY!K36</f>
        <v>7258972.029999999</v>
      </c>
    </row>
    <row r="19" spans="3:10" ht="12.75">
      <c r="C19" s="70"/>
      <c r="D19" s="28"/>
      <c r="E19" s="77"/>
      <c r="F19" s="79"/>
      <c r="G19" s="85"/>
      <c r="H19" s="86"/>
      <c r="I19" s="85"/>
      <c r="J19" s="85"/>
    </row>
    <row r="20" spans="3:10" ht="12.75">
      <c r="C20" s="70"/>
      <c r="D20" s="28"/>
      <c r="E20" s="77"/>
      <c r="F20" s="79"/>
      <c r="G20" s="85"/>
      <c r="H20" s="86"/>
      <c r="I20" s="85"/>
      <c r="J20" s="85"/>
    </row>
    <row r="21" spans="3:10" ht="12.75">
      <c r="C21" s="70"/>
      <c r="D21" s="28"/>
      <c r="E21" s="77"/>
      <c r="F21" s="79"/>
      <c r="G21" s="85"/>
      <c r="H21" s="86"/>
      <c r="I21" s="85"/>
      <c r="J21" s="85"/>
    </row>
    <row r="22" spans="3:10" ht="12.75">
      <c r="C22" s="70"/>
      <c r="D22" s="28"/>
      <c r="E22" s="77"/>
      <c r="F22" s="79"/>
      <c r="G22" s="85"/>
      <c r="H22" s="86"/>
      <c r="I22" s="85"/>
      <c r="J22" s="85"/>
    </row>
    <row r="23" spans="3:10" ht="12.75">
      <c r="C23" s="70"/>
      <c r="D23" s="28"/>
      <c r="E23" s="77"/>
      <c r="F23" s="79"/>
      <c r="G23" s="85"/>
      <c r="H23" s="86"/>
      <c r="I23" s="85"/>
      <c r="J23" s="85"/>
    </row>
    <row r="24" spans="3:10" ht="12.75">
      <c r="C24" s="70"/>
      <c r="D24" s="28"/>
      <c r="E24" s="77"/>
      <c r="F24" s="79"/>
      <c r="G24" s="85"/>
      <c r="H24" s="86"/>
      <c r="I24" s="85"/>
      <c r="J24" s="85"/>
    </row>
    <row r="25" spans="3:10" ht="12.75">
      <c r="C25" s="70"/>
      <c r="D25" s="28"/>
      <c r="E25" s="77"/>
      <c r="F25" s="79"/>
      <c r="G25" s="85"/>
      <c r="H25" s="86"/>
      <c r="I25" s="85"/>
      <c r="J25" s="85"/>
    </row>
    <row r="26" spans="3:10" ht="12.75">
      <c r="C26" s="70"/>
      <c r="D26" s="28"/>
      <c r="E26" s="77"/>
      <c r="F26" s="79"/>
      <c r="G26" s="85"/>
      <c r="H26" s="86"/>
      <c r="I26" s="85"/>
      <c r="J26" s="85"/>
    </row>
    <row r="27" spans="3:10" ht="12.75">
      <c r="C27" s="70"/>
      <c r="D27" s="28"/>
      <c r="E27" s="77"/>
      <c r="F27" s="79"/>
      <c r="G27" s="85"/>
      <c r="H27" s="86"/>
      <c r="I27" s="85"/>
      <c r="J27" s="85"/>
    </row>
    <row r="28" spans="3:10" ht="12.75">
      <c r="C28" s="70"/>
      <c r="D28" s="28"/>
      <c r="E28" s="77"/>
      <c r="F28" s="79"/>
      <c r="G28" s="85"/>
      <c r="H28" s="86"/>
      <c r="I28" s="85"/>
      <c r="J28" s="85"/>
    </row>
    <row r="29" spans="3:10" ht="12.75">
      <c r="C29" s="70"/>
      <c r="D29" s="28"/>
      <c r="E29" s="77"/>
      <c r="F29" s="79"/>
      <c r="G29" s="85"/>
      <c r="H29" s="86"/>
      <c r="I29" s="85"/>
      <c r="J29" s="85"/>
    </row>
    <row r="30" spans="3:10" ht="12.75">
      <c r="C30" s="70"/>
      <c r="D30" s="28"/>
      <c r="E30" s="77"/>
      <c r="F30" s="79"/>
      <c r="G30" s="85"/>
      <c r="H30" s="86"/>
      <c r="I30" s="85"/>
      <c r="J30" s="85"/>
    </row>
    <row r="31" spans="3:10" ht="12.75">
      <c r="C31" s="70"/>
      <c r="D31" s="28"/>
      <c r="E31" s="77"/>
      <c r="F31" s="79"/>
      <c r="G31" s="85"/>
      <c r="H31" s="86"/>
      <c r="I31" s="85"/>
      <c r="J31" s="85"/>
    </row>
    <row r="32" spans="3:10" ht="12.75">
      <c r="C32" s="70"/>
      <c r="D32" s="28"/>
      <c r="E32" s="77"/>
      <c r="F32" s="79"/>
      <c r="G32" s="85"/>
      <c r="H32" s="86"/>
      <c r="I32" s="85"/>
      <c r="J32" s="85"/>
    </row>
    <row r="33" spans="3:10" ht="12.75">
      <c r="C33" s="70"/>
      <c r="D33" s="28"/>
      <c r="E33" s="77"/>
      <c r="F33" s="79"/>
      <c r="G33" s="85"/>
      <c r="H33" s="86"/>
      <c r="I33" s="85"/>
      <c r="J33" s="85"/>
    </row>
    <row r="34" spans="3:10" ht="12.75">
      <c r="C34" s="70"/>
      <c r="D34" s="28"/>
      <c r="E34" s="77"/>
      <c r="F34" s="79"/>
      <c r="G34" s="85"/>
      <c r="H34" s="86"/>
      <c r="I34" s="85"/>
      <c r="J34" s="85"/>
    </row>
    <row r="35" spans="3:10" ht="12.75">
      <c r="C35" s="70"/>
      <c r="D35" s="28"/>
      <c r="E35" s="77"/>
      <c r="F35" s="79"/>
      <c r="G35" s="85"/>
      <c r="H35" s="86"/>
      <c r="I35" s="85"/>
      <c r="J35" s="85"/>
    </row>
    <row r="36" spans="3:10" ht="12.75">
      <c r="C36" s="70"/>
      <c r="D36" s="28"/>
      <c r="E36" s="77"/>
      <c r="F36" s="79"/>
      <c r="G36" s="85"/>
      <c r="H36" s="86"/>
      <c r="I36" s="85"/>
      <c r="J36" s="85"/>
    </row>
    <row r="37" spans="3:10" ht="12.75">
      <c r="C37" s="70"/>
      <c r="D37" s="28"/>
      <c r="E37" s="77"/>
      <c r="F37" s="79"/>
      <c r="G37" s="85"/>
      <c r="H37" s="86"/>
      <c r="I37" s="85"/>
      <c r="J37" s="85"/>
    </row>
    <row r="38" spans="3:10" ht="12.75">
      <c r="C38" s="70"/>
      <c r="D38" s="28"/>
      <c r="E38" s="77"/>
      <c r="F38" s="79"/>
      <c r="G38" s="85"/>
      <c r="H38" s="86"/>
      <c r="I38" s="85"/>
      <c r="J38" s="85"/>
    </row>
    <row r="39" spans="3:10" ht="12.75">
      <c r="C39" s="70"/>
      <c r="D39" s="28"/>
      <c r="E39" s="77"/>
      <c r="F39" s="79"/>
      <c r="G39" s="85"/>
      <c r="H39" s="86"/>
      <c r="I39" s="85"/>
      <c r="J39" s="85"/>
    </row>
    <row r="40" spans="3:10" ht="12.75">
      <c r="C40" s="70"/>
      <c r="D40" s="28"/>
      <c r="E40" s="77"/>
      <c r="F40" s="79"/>
      <c r="G40" s="85"/>
      <c r="H40" s="86"/>
      <c r="I40" s="85"/>
      <c r="J40" s="85"/>
    </row>
    <row r="41" spans="3:10" ht="12.75">
      <c r="C41" s="70"/>
      <c r="D41" s="28"/>
      <c r="E41" s="77"/>
      <c r="F41" s="79"/>
      <c r="G41" s="85"/>
      <c r="H41" s="86"/>
      <c r="I41" s="85"/>
      <c r="J41" s="85"/>
    </row>
    <row r="42" spans="3:10" ht="12.75">
      <c r="C42" s="70"/>
      <c r="D42" s="28"/>
      <c r="E42" s="77"/>
      <c r="F42" s="79"/>
      <c r="G42" s="85"/>
      <c r="H42" s="86"/>
      <c r="I42" s="85"/>
      <c r="J42" s="85"/>
    </row>
    <row r="43" spans="3:10" ht="12.75">
      <c r="C43" s="70"/>
      <c r="D43" s="28"/>
      <c r="E43" s="77"/>
      <c r="F43" s="79"/>
      <c r="G43" s="85"/>
      <c r="H43" s="86"/>
      <c r="I43" s="85"/>
      <c r="J43" s="85"/>
    </row>
    <row r="44" spans="3:10" ht="12.75">
      <c r="C44" s="70"/>
      <c r="D44" s="28"/>
      <c r="F44" s="79"/>
      <c r="G44" s="85"/>
      <c r="H44" s="86"/>
      <c r="I44" s="85"/>
      <c r="J44" s="85"/>
    </row>
    <row r="45" spans="3:10" ht="12.75">
      <c r="C45" s="70"/>
      <c r="D45" s="28"/>
      <c r="F45" s="79"/>
      <c r="G45" s="85"/>
      <c r="H45" s="86"/>
      <c r="I45" s="85"/>
      <c r="J45" s="85"/>
    </row>
    <row r="46" spans="3:10" ht="12.75">
      <c r="C46" s="70"/>
      <c r="D46" s="28"/>
      <c r="F46" s="79"/>
      <c r="G46" s="85"/>
      <c r="H46" s="86"/>
      <c r="I46" s="85"/>
      <c r="J46" s="85"/>
    </row>
    <row r="47" spans="3:10" ht="12.75">
      <c r="C47" s="70"/>
      <c r="D47" s="28"/>
      <c r="F47" s="79"/>
      <c r="G47" s="85"/>
      <c r="H47" s="86"/>
      <c r="I47" s="85"/>
      <c r="J47" s="85"/>
    </row>
    <row r="48" spans="3:10" ht="12.75">
      <c r="C48" s="70"/>
      <c r="D48" s="28"/>
      <c r="F48" s="80"/>
      <c r="G48" s="85"/>
      <c r="H48" s="86"/>
      <c r="I48" s="85"/>
      <c r="J48" s="85"/>
    </row>
    <row r="49" spans="3:10" ht="12.75">
      <c r="C49" s="70"/>
      <c r="D49" s="28"/>
      <c r="F49" s="80"/>
      <c r="G49" s="85"/>
      <c r="H49" s="86"/>
      <c r="I49" s="85"/>
      <c r="J49" s="85"/>
    </row>
    <row r="50" spans="3:10" ht="12.75">
      <c r="C50" s="70"/>
      <c r="D50" s="28"/>
      <c r="F50" s="80"/>
      <c r="G50" s="85"/>
      <c r="H50" s="86"/>
      <c r="I50" s="85"/>
      <c r="J50" s="85"/>
    </row>
    <row r="51" spans="3:10" ht="12.75">
      <c r="C51" s="70"/>
      <c r="D51" s="28"/>
      <c r="F51" s="80"/>
      <c r="G51" s="85"/>
      <c r="H51" s="86"/>
      <c r="I51" s="85"/>
      <c r="J51" s="85"/>
    </row>
    <row r="52" spans="3:10" ht="12.75">
      <c r="C52" s="70"/>
      <c r="D52" s="28"/>
      <c r="F52" s="80"/>
      <c r="G52" s="85"/>
      <c r="H52" s="86"/>
      <c r="I52" s="85"/>
      <c r="J52" s="85"/>
    </row>
    <row r="53" spans="3:10" ht="12.75">
      <c r="C53" s="70"/>
      <c r="D53" s="28"/>
      <c r="F53" s="80"/>
      <c r="G53" s="85"/>
      <c r="H53" s="85"/>
      <c r="I53" s="85"/>
      <c r="J53" s="85"/>
    </row>
  </sheetData>
  <sheetProtection/>
  <printOptions/>
  <pageMargins left="0.75" right="0.75" top="1" bottom="1" header="0.5" footer="0.5"/>
  <pageSetup horizontalDpi="600" verticalDpi="600" orientation="landscape" paperSize="5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Tennessee Treasury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II92002</dc:creator>
  <cp:keywords/>
  <dc:description/>
  <cp:lastModifiedBy>Abernathy, Ken A.</cp:lastModifiedBy>
  <cp:lastPrinted>2015-06-30T14:42:48Z</cp:lastPrinted>
  <dcterms:created xsi:type="dcterms:W3CDTF">2006-07-03T15:02:26Z</dcterms:created>
  <dcterms:modified xsi:type="dcterms:W3CDTF">2022-03-07T18:46:17Z</dcterms:modified>
  <cp:category/>
  <cp:version/>
  <cp:contentType/>
  <cp:contentStatus/>
</cp:coreProperties>
</file>