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6855" tabRatio="861" activeTab="0"/>
  </bookViews>
  <sheets>
    <sheet name="Alloc Comps-FY14 prelim to fina" sheetId="1" r:id="rId1"/>
    <sheet name="FY13 finals" sheetId="2" r:id="rId2"/>
    <sheet name="FY14 Revised Finals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'Alloc Comps-FY14 prelim to fina'!$AB$3:$AE$139</definedName>
    <definedName name="_xlnm._FilterDatabase" localSheetId="2" hidden="1">'FY14 Revised Finals'!$H$1:$H$146</definedName>
    <definedName name="_xlnm.Print_Area" localSheetId="0">'Alloc Comps-FY14 prelim to fina'!$A$1:$AF$149</definedName>
    <definedName name="_xlnm.Print_Titles" localSheetId="0">'Alloc Comps-FY14 prelim to fina'!$A:$B,'Alloc Comps-FY14 prelim to fina'!$1:$3</definedName>
  </definedNames>
  <calcPr fullCalcOnLoad="1"/>
</workbook>
</file>

<file path=xl/comments1.xml><?xml version="1.0" encoding="utf-8"?>
<comments xmlns="http://schemas.openxmlformats.org/spreadsheetml/2006/main">
  <authors>
    <author>ca00715</author>
    <author>Brenda Staggs</author>
  </authors>
  <commentList>
    <comment ref="M116" authorId="0">
      <text>
        <r>
          <rPr>
            <b/>
            <sz val="9"/>
            <rFont val="Tahoma"/>
            <family val="2"/>
          </rPr>
          <t>ca00715:</t>
        </r>
        <r>
          <rPr>
            <sz val="9"/>
            <rFont val="Tahoma"/>
            <family val="2"/>
          </rPr>
          <t xml:space="preserve">
Shelby/Memphis merger total</t>
        </r>
      </text>
    </comment>
    <comment ref="C30" authorId="0">
      <text>
        <r>
          <rPr>
            <b/>
            <sz val="9"/>
            <rFont val="Tahoma"/>
            <family val="2"/>
          </rPr>
          <t>ca00715:</t>
        </r>
        <r>
          <rPr>
            <sz val="9"/>
            <rFont val="Tahoma"/>
            <family val="2"/>
          </rPr>
          <t xml:space="preserve">
ASD received $105,883 from Davidson's original allocation for 92 poverty students
</t>
        </r>
      </text>
    </comment>
    <comment ref="C116" authorId="0">
      <text>
        <r>
          <rPr>
            <b/>
            <sz val="9"/>
            <rFont val="Tahoma"/>
            <family val="2"/>
          </rPr>
          <t>ca00715:</t>
        </r>
        <r>
          <rPr>
            <sz val="9"/>
            <rFont val="Tahoma"/>
            <family val="2"/>
          </rPr>
          <t xml:space="preserve">
Equals original calcuation of $56,981,368 for Memphis alone less $1,223,730 for ASD portion</t>
        </r>
      </text>
    </comment>
    <comment ref="D30" authorId="1">
      <text>
        <r>
          <rPr>
            <b/>
            <sz val="9"/>
            <rFont val="Tahoma"/>
            <family val="2"/>
          </rPr>
          <t>Brenda Staggs:</t>
        </r>
        <r>
          <rPr>
            <sz val="9"/>
            <rFont val="Tahoma"/>
            <family val="2"/>
          </rPr>
          <t xml:space="preserve">
ASD received $102,943 from Davidson for 88 poverty students</t>
        </r>
      </text>
    </comment>
    <comment ref="D116" authorId="1">
      <text>
        <r>
          <rPr>
            <b/>
            <sz val="9"/>
            <rFont val="Tahoma"/>
            <family val="2"/>
          </rPr>
          <t>Brenda Staggs:</t>
        </r>
        <r>
          <rPr>
            <sz val="9"/>
            <rFont val="Tahoma"/>
            <family val="2"/>
          </rPr>
          <t xml:space="preserve">
Shelby gave ASD $1,920,482 for 1538 poverty students</t>
        </r>
      </text>
    </comment>
    <comment ref="H3" authorId="1">
      <text>
        <r>
          <rPr>
            <b/>
            <sz val="9"/>
            <rFont val="Tahoma"/>
            <family val="2"/>
          </rPr>
          <t>Brenda Staggs:</t>
        </r>
        <r>
          <rPr>
            <sz val="9"/>
            <rFont val="Tahoma"/>
            <family val="2"/>
          </rPr>
          <t xml:space="preserve">
Italicized amounts were released to TACF (contract for services to these identified youth)</t>
        </r>
      </text>
    </comment>
    <comment ref="M3" authorId="1">
      <text>
        <r>
          <rPr>
            <b/>
            <sz val="9"/>
            <rFont val="Tahoma"/>
            <family val="2"/>
          </rPr>
          <t>Brenda Staggs:</t>
        </r>
        <r>
          <rPr>
            <sz val="9"/>
            <rFont val="Tahoma"/>
            <family val="2"/>
          </rPr>
          <t xml:space="preserve">
Italicized amounts were released to TACF (contract for services to these identified youth)</t>
        </r>
      </text>
    </comment>
  </commentList>
</comments>
</file>

<file path=xl/comments2.xml><?xml version="1.0" encoding="utf-8"?>
<comments xmlns="http://schemas.openxmlformats.org/spreadsheetml/2006/main">
  <authors>
    <author>CA00715</author>
    <author>ca00715</author>
  </authors>
  <commentList>
    <comment ref="C5" authorId="0">
      <text>
        <r>
          <rPr>
            <b/>
            <sz val="8"/>
            <rFont val="Tahoma"/>
            <family val="2"/>
          </rPr>
          <t>CA00715:</t>
        </r>
        <r>
          <rPr>
            <sz val="8"/>
            <rFont val="Tahoma"/>
            <family val="2"/>
          </rPr>
          <t xml:space="preserve">
17.5% of Alamo, Bells and Crockett total</t>
        </r>
      </text>
    </comment>
    <comment ref="C10" authorId="0">
      <text>
        <r>
          <rPr>
            <b/>
            <sz val="8"/>
            <rFont val="Tahoma"/>
            <family val="2"/>
          </rPr>
          <t>CA00715:</t>
        </r>
        <r>
          <rPr>
            <sz val="8"/>
            <rFont val="Tahoma"/>
            <family val="2"/>
          </rPr>
          <t xml:space="preserve">
16.5% of Alamo, Bells and Crockett total</t>
        </r>
      </text>
    </comment>
    <comment ref="C28" authorId="0">
      <text>
        <r>
          <rPr>
            <b/>
            <sz val="8"/>
            <rFont val="Tahoma"/>
            <family val="2"/>
          </rPr>
          <t>CA00715:</t>
        </r>
        <r>
          <rPr>
            <sz val="8"/>
            <rFont val="Tahoma"/>
            <family val="2"/>
          </rPr>
          <t xml:space="preserve">
66% of Alamo, Bells and Crockett total</t>
        </r>
      </text>
    </comment>
    <comment ref="C30" authorId="1">
      <text>
        <r>
          <rPr>
            <b/>
            <sz val="9"/>
            <rFont val="Tahoma"/>
            <family val="2"/>
          </rPr>
          <t>ca00715:</t>
        </r>
        <r>
          <rPr>
            <sz val="9"/>
            <rFont val="Tahoma"/>
            <family val="2"/>
          </rPr>
          <t xml:space="preserve">
Equals original allocation of $31,695,862 less $63,392 for ASD portion</t>
        </r>
      </text>
    </comment>
    <comment ref="C91" authorId="1">
      <text>
        <r>
          <rPr>
            <b/>
            <sz val="9"/>
            <rFont val="Tahoma"/>
            <family val="2"/>
          </rPr>
          <t>ca00715:</t>
        </r>
        <r>
          <rPr>
            <sz val="9"/>
            <rFont val="Tahoma"/>
            <family val="2"/>
          </rPr>
          <t xml:space="preserve">
Equals original calcuation of $56,981,368 less $1,223,730 for ASD portion</t>
        </r>
      </text>
    </comment>
  </commentList>
</comments>
</file>

<file path=xl/comments3.xml><?xml version="1.0" encoding="utf-8"?>
<comments xmlns="http://schemas.openxmlformats.org/spreadsheetml/2006/main">
  <authors>
    <author>Brenda Staggs</author>
  </authors>
  <commentList>
    <comment ref="C30" authorId="0">
      <text>
        <r>
          <rPr>
            <b/>
            <sz val="9"/>
            <rFont val="Tahoma"/>
            <family val="2"/>
          </rPr>
          <t>Brenda Staggs:</t>
        </r>
        <r>
          <rPr>
            <sz val="9"/>
            <rFont val="Tahoma"/>
            <family val="2"/>
          </rPr>
          <t xml:space="preserve">
ASD received $102,943 from Davidson for 88 poverty students</t>
        </r>
      </text>
    </comment>
    <comment ref="C116" authorId="0">
      <text>
        <r>
          <rPr>
            <b/>
            <sz val="9"/>
            <rFont val="Tahoma"/>
            <family val="2"/>
          </rPr>
          <t>Brenda Staggs:</t>
        </r>
        <r>
          <rPr>
            <sz val="9"/>
            <rFont val="Tahoma"/>
            <family val="2"/>
          </rPr>
          <t xml:space="preserve">
Shelby gave ASD $1,920,482 for 1538 poverty students</t>
        </r>
      </text>
    </comment>
  </commentList>
</comments>
</file>

<file path=xl/sharedStrings.xml><?xml version="1.0" encoding="utf-8"?>
<sst xmlns="http://schemas.openxmlformats.org/spreadsheetml/2006/main" count="1407" uniqueCount="324">
  <si>
    <t>System Name</t>
  </si>
  <si>
    <t>171</t>
  </si>
  <si>
    <t>051</t>
  </si>
  <si>
    <t>010</t>
  </si>
  <si>
    <t>541</t>
  </si>
  <si>
    <t>020</t>
  </si>
  <si>
    <t>172</t>
  </si>
  <si>
    <t>030</t>
  </si>
  <si>
    <t>040</t>
  </si>
  <si>
    <t>050</t>
  </si>
  <si>
    <t>274</t>
  </si>
  <si>
    <t>060</t>
  </si>
  <si>
    <t>821</t>
  </si>
  <si>
    <t>070</t>
  </si>
  <si>
    <t>080</t>
  </si>
  <si>
    <t>100</t>
  </si>
  <si>
    <t>110</t>
  </si>
  <si>
    <t>120</t>
  </si>
  <si>
    <t>130</t>
  </si>
  <si>
    <t>140</t>
  </si>
  <si>
    <t>061</t>
  </si>
  <si>
    <t>011</t>
  </si>
  <si>
    <t>150</t>
  </si>
  <si>
    <t>160</t>
  </si>
  <si>
    <t>170</t>
  </si>
  <si>
    <t>180</t>
  </si>
  <si>
    <t>190</t>
  </si>
  <si>
    <t>721</t>
  </si>
  <si>
    <t>200</t>
  </si>
  <si>
    <t>210</t>
  </si>
  <si>
    <t>220</t>
  </si>
  <si>
    <t>230</t>
  </si>
  <si>
    <t>231</t>
  </si>
  <si>
    <t>101</t>
  </si>
  <si>
    <t>542</t>
  </si>
  <si>
    <t>240</t>
  </si>
  <si>
    <t>521</t>
  </si>
  <si>
    <t>250</t>
  </si>
  <si>
    <t>260</t>
  </si>
  <si>
    <t>941</t>
  </si>
  <si>
    <t>275</t>
  </si>
  <si>
    <t>280</t>
  </si>
  <si>
    <t>290</t>
  </si>
  <si>
    <t>300</t>
  </si>
  <si>
    <t>301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</si>
  <si>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</si>
  <si>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</si>
  <si>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</si>
  <si>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</si>
  <si>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</si>
  <si>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</si>
  <si>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</si>
  <si>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</si>
  <si>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</si>
  <si>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</si>
  <si>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</si>
  <si>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092</t>
  </si>
  <si>
    <t>420</t>
  </si>
  <si>
    <t>271</t>
  </si>
  <si>
    <t>430</t>
  </si>
  <si>
    <t>093</t>
  </si>
  <si>
    <t>440</t>
  </si>
  <si>
    <t>450</t>
  </si>
  <si>
    <t>901</t>
  </si>
  <si>
    <t>460</t>
  </si>
  <si>
    <t>822</t>
  </si>
  <si>
    <t>470</t>
  </si>
  <si>
    <t>480</t>
  </si>
  <si>
    <t>490</t>
  </si>
  <si>
    <t>500</t>
  </si>
  <si>
    <t>951</t>
  </si>
  <si>
    <t>531</t>
  </si>
  <si>
    <t>510</t>
  </si>
  <si>
    <t>391</t>
  </si>
  <si>
    <t>520</t>
  </si>
  <si>
    <t>530</t>
  </si>
  <si>
    <t>560</t>
  </si>
  <si>
    <t>570</t>
  </si>
  <si>
    <t>161</t>
  </si>
  <si>
    <t>580</t>
  </si>
  <si>
    <t>590</t>
  </si>
  <si>
    <t>052</t>
  </si>
  <si>
    <t>600</t>
  </si>
  <si>
    <t>094</t>
  </si>
  <si>
    <t>540</t>
  </si>
  <si>
    <t>550</t>
  </si>
  <si>
    <t>610</t>
  </si>
  <si>
    <t>272</t>
  </si>
  <si>
    <t>620</t>
  </si>
  <si>
    <t>630</t>
  </si>
  <si>
    <t>640</t>
  </si>
  <si>
    <t>650</t>
  </si>
  <si>
    <t>751</t>
  </si>
  <si>
    <t>151</t>
  </si>
  <si>
    <t>012</t>
  </si>
  <si>
    <t>660</t>
  </si>
  <si>
    <t>761</t>
  </si>
  <si>
    <t>670</t>
  </si>
  <si>
    <t>401</t>
  </si>
  <si>
    <t>680</t>
  </si>
  <si>
    <t>690</t>
  </si>
  <si>
    <t>700</t>
  </si>
  <si>
    <t>710</t>
  </si>
  <si>
    <t>720</t>
  </si>
  <si>
    <t>581</t>
  </si>
  <si>
    <t>730</t>
  </si>
  <si>
    <t>740</t>
  </si>
  <si>
    <t>371</t>
  </si>
  <si>
    <t>750</t>
  </si>
  <si>
    <t>760</t>
  </si>
  <si>
    <t>770</t>
  </si>
  <si>
    <t>780</t>
  </si>
  <si>
    <t>800</t>
  </si>
  <si>
    <t>095</t>
  </si>
  <si>
    <t>810</t>
  </si>
  <si>
    <t>820</t>
  </si>
  <si>
    <t>830</t>
  </si>
  <si>
    <t>621</t>
  </si>
  <si>
    <t>840</t>
  </si>
  <si>
    <t>273</t>
  </si>
  <si>
    <t>850</t>
  </si>
  <si>
    <t>162</t>
  </si>
  <si>
    <t>860</t>
  </si>
  <si>
    <t>661</t>
  </si>
  <si>
    <t>870</t>
  </si>
  <si>
    <t>880</t>
  </si>
  <si>
    <t>890</t>
  </si>
  <si>
    <t>900</t>
  </si>
  <si>
    <t>910</t>
  </si>
  <si>
    <t>920</t>
  </si>
  <si>
    <t>097</t>
  </si>
  <si>
    <t>930</t>
  </si>
  <si>
    <t>940</t>
  </si>
  <si>
    <t>950</t>
  </si>
  <si>
    <t>961</t>
  </si>
  <si>
    <t>963</t>
  </si>
  <si>
    <t>964</t>
  </si>
  <si>
    <t>960</t>
  </si>
  <si>
    <t>Alamo City</t>
  </si>
  <si>
    <t>Alcoa City</t>
  </si>
  <si>
    <t>Anderson County</t>
  </si>
  <si>
    <t>Athens City</t>
  </si>
  <si>
    <t>Bedford County</t>
  </si>
  <si>
    <t>Bells City</t>
  </si>
  <si>
    <t>Benton County</t>
  </si>
  <si>
    <t>Bledsoe County</t>
  </si>
  <si>
    <t>Blount County</t>
  </si>
  <si>
    <t>Bradford SSD</t>
  </si>
  <si>
    <t>Bradley County</t>
  </si>
  <si>
    <t>Bristol City</t>
  </si>
  <si>
    <t>Campbell County</t>
  </si>
  <si>
    <t>Cannon County</t>
  </si>
  <si>
    <t>Carter County</t>
  </si>
  <si>
    <t>Cheatham County</t>
  </si>
  <si>
    <t>Chester County</t>
  </si>
  <si>
    <t>Claiborne County</t>
  </si>
  <si>
    <t>Clay County</t>
  </si>
  <si>
    <t>Cleveland City</t>
  </si>
  <si>
    <t>Clinton City</t>
  </si>
  <si>
    <t>Cocke County</t>
  </si>
  <si>
    <t>Coffee County</t>
  </si>
  <si>
    <t>Crockett County</t>
  </si>
  <si>
    <t>Cumberland County</t>
  </si>
  <si>
    <t>Dayton City</t>
  </si>
  <si>
    <t>Decatur County</t>
  </si>
  <si>
    <t>DeKalb County</t>
  </si>
  <si>
    <t>Dickson County</t>
  </si>
  <si>
    <t>Dyer County</t>
  </si>
  <si>
    <t>Dyersburg City</t>
  </si>
  <si>
    <t>Elizabethton City</t>
  </si>
  <si>
    <t>Etowah City</t>
  </si>
  <si>
    <t>Fayette County</t>
  </si>
  <si>
    <t>Fayetteville City</t>
  </si>
  <si>
    <t>Fentress County</t>
  </si>
  <si>
    <t>Franklin County</t>
  </si>
  <si>
    <t>Franklin SSD</t>
  </si>
  <si>
    <t>Gibson County SSD</t>
  </si>
  <si>
    <t>Giles County</t>
  </si>
  <si>
    <t>Grainger County</t>
  </si>
  <si>
    <t>Greene County</t>
  </si>
  <si>
    <t>Greeneville City</t>
  </si>
  <si>
    <t>Grundy County</t>
  </si>
  <si>
    <t>Hamblen County</t>
  </si>
  <si>
    <t>Hamilton County</t>
  </si>
  <si>
    <t>Hancock County</t>
  </si>
  <si>
    <t>Hardeman County</t>
  </si>
  <si>
    <t>Hardin County</t>
  </si>
  <si>
    <t>Hawkins County</t>
  </si>
  <si>
    <t>Haywood County</t>
  </si>
  <si>
    <t>Henderson County</t>
  </si>
  <si>
    <t>Henry County</t>
  </si>
  <si>
    <t>Hickman County</t>
  </si>
  <si>
    <t>Hollow Rock/Bruceton SSD</t>
  </si>
  <si>
    <t>Houston County</t>
  </si>
  <si>
    <t>Humboldt City</t>
  </si>
  <si>
    <t>Humphreys County</t>
  </si>
  <si>
    <t>Huntingdon SSD</t>
  </si>
  <si>
    <t>Jackson County</t>
  </si>
  <si>
    <t>Jefferson County</t>
  </si>
  <si>
    <t>Johnson City</t>
  </si>
  <si>
    <t>Johnson County</t>
  </si>
  <si>
    <t>Kingsport City</t>
  </si>
  <si>
    <t>Knox County</t>
  </si>
  <si>
    <t>Lake County</t>
  </si>
  <si>
    <t>Lauderdale County</t>
  </si>
  <si>
    <t>Lawrence County</t>
  </si>
  <si>
    <t>Lebanon SSD</t>
  </si>
  <si>
    <t>Lenoir City</t>
  </si>
  <si>
    <t>Lewis County</t>
  </si>
  <si>
    <t>Lexington City</t>
  </si>
  <si>
    <t>Lincoln County</t>
  </si>
  <si>
    <t>Loudon County</t>
  </si>
  <si>
    <t>Macon County</t>
  </si>
  <si>
    <t>Madison County</t>
  </si>
  <si>
    <t>Manchester City</t>
  </si>
  <si>
    <t>Marion County</t>
  </si>
  <si>
    <t>Marshall County</t>
  </si>
  <si>
    <t>Maryville City</t>
  </si>
  <si>
    <t>Maury County</t>
  </si>
  <si>
    <t>McKenzie SSD</t>
  </si>
  <si>
    <t>McMinn County</t>
  </si>
  <si>
    <t>McNairy County</t>
  </si>
  <si>
    <t>Meigs County</t>
  </si>
  <si>
    <t>Milan SSD</t>
  </si>
  <si>
    <t>Monroe County</t>
  </si>
  <si>
    <t>Montgomery Co</t>
  </si>
  <si>
    <t>Moore County</t>
  </si>
  <si>
    <t>Morgan County</t>
  </si>
  <si>
    <t>Murfreesboro City</t>
  </si>
  <si>
    <t>Newport City</t>
  </si>
  <si>
    <t>Oak Ridge City</t>
  </si>
  <si>
    <t>Obion County</t>
  </si>
  <si>
    <t>Oneida SSD</t>
  </si>
  <si>
    <t>Overton County</t>
  </si>
  <si>
    <t>Paris SSD</t>
  </si>
  <si>
    <t>Perry County</t>
  </si>
  <si>
    <t>Pickett County</t>
  </si>
  <si>
    <t>Polk County</t>
  </si>
  <si>
    <t>Putnam County</t>
  </si>
  <si>
    <t>Rhea County</t>
  </si>
  <si>
    <t>Richard City SSD</t>
  </si>
  <si>
    <t>Roane County</t>
  </si>
  <si>
    <t>Robertson County</t>
  </si>
  <si>
    <t>Rogersville City</t>
  </si>
  <si>
    <t>Rutherford County</t>
  </si>
  <si>
    <t>Scott County</t>
  </si>
  <si>
    <t>Sequatchie County</t>
  </si>
  <si>
    <t>Sevier County</t>
  </si>
  <si>
    <t>Smith County</t>
  </si>
  <si>
    <t>So Carroll County SSD</t>
  </si>
  <si>
    <t>Stewart County</t>
  </si>
  <si>
    <t>Sullivan County</t>
  </si>
  <si>
    <t>Sumner County</t>
  </si>
  <si>
    <t>Sweetwater City</t>
  </si>
  <si>
    <t>Tipton County</t>
  </si>
  <si>
    <t>Trenton SSD</t>
  </si>
  <si>
    <t>Trousdale County</t>
  </si>
  <si>
    <t>Tullahoma City</t>
  </si>
  <si>
    <t>Unicoi County</t>
  </si>
  <si>
    <t>Union City</t>
  </si>
  <si>
    <t>Union County</t>
  </si>
  <si>
    <t>Van Buren County</t>
  </si>
  <si>
    <t>Warren County</t>
  </si>
  <si>
    <t>Washington County</t>
  </si>
  <si>
    <t>Wayne County</t>
  </si>
  <si>
    <t>Weakley County</t>
  </si>
  <si>
    <t>West Carroll County SSD</t>
  </si>
  <si>
    <t>White County</t>
  </si>
  <si>
    <t>Williamson County</t>
  </si>
  <si>
    <t>Wilson County</t>
  </si>
  <si>
    <t>TN School for the Blind</t>
  </si>
  <si>
    <t>TN School for the Deaf</t>
  </si>
  <si>
    <t>Dept. of Corrections</t>
  </si>
  <si>
    <t>Dept of Children's Services</t>
  </si>
  <si>
    <t>West TN School for Deaf</t>
  </si>
  <si>
    <t>Totals</t>
  </si>
  <si>
    <t>York Institute</t>
  </si>
  <si>
    <t>Davidson County</t>
  </si>
  <si>
    <t>N/A</t>
  </si>
  <si>
    <t>Sys #</t>
  </si>
  <si>
    <t xml:space="preserve">N/A </t>
  </si>
  <si>
    <t>Achievement School District</t>
  </si>
  <si>
    <t>released</t>
  </si>
  <si>
    <t>Shelby/Memphis City Merger</t>
  </si>
  <si>
    <t>FINAL FY14
 Base 
Title 1-A Allocation</t>
  </si>
  <si>
    <t>Difference between FY14 FINAL and FY13 FINAL</t>
  </si>
  <si>
    <t>FINAL FY14
 Local Neglected
 Allocation</t>
  </si>
  <si>
    <t>FINAL FY14
Title II-A
 Allocation</t>
  </si>
  <si>
    <t>FINAL FY14
Title III-A
 Allocation</t>
  </si>
  <si>
    <t>FINAL FY14
Title VI-A
 Allocation</t>
  </si>
  <si>
    <t>Percentage of change between this year and last year</t>
  </si>
  <si>
    <t>FINAL FY13   Base 
 Title I-A Allocation</t>
  </si>
  <si>
    <t>FINAL FY13
Local Neglected
Allocation</t>
  </si>
  <si>
    <t>FINAL FY13
Title I-D
Allocation</t>
  </si>
  <si>
    <t>FINAL FY13  Title II-A Allocation</t>
  </si>
  <si>
    <t>FINAL FY13 Title III-A Allocation</t>
  </si>
  <si>
    <t>FINAL   FY13 Title VI-B Allocation</t>
  </si>
  <si>
    <t>Italics inidcate LEA is a Consortium member</t>
  </si>
  <si>
    <r>
      <t xml:space="preserve">FY 13 "FINAL-Revised" Allocations
</t>
    </r>
    <r>
      <rPr>
        <b/>
        <sz val="14"/>
        <rFont val="Times New Roman"/>
        <family val="1"/>
      </rPr>
      <t>Version 4-Created 9/21/12</t>
    </r>
  </si>
  <si>
    <t>Italics indicates the generated funds will be released to TACF</t>
  </si>
  <si>
    <t>Italics indicate LEA is a consortium member</t>
  </si>
  <si>
    <t>FINAL
FY13 Base
Title I-A
Allocation</t>
  </si>
  <si>
    <t>FINAL
FY13
Local Neglected
Allocation</t>
  </si>
  <si>
    <t>FINAL FY13
TOTAL 
Title 1-A Allocation</t>
  </si>
  <si>
    <t>Projected Loss/ Sequestration (9% of 2/3 of total I-A allocation)</t>
  </si>
  <si>
    <t>FINAL FY13
 TITLE I-D
 Allocations</t>
  </si>
  <si>
    <t>FINAL FY13
Title II-A Allocation</t>
  </si>
  <si>
    <t>FINAL FY13
Title III-A Allocation</t>
  </si>
  <si>
    <t>FINAL FY13
Title VI-A Allocation</t>
  </si>
  <si>
    <t>791</t>
  </si>
  <si>
    <t>Memphis City</t>
  </si>
  <si>
    <t>790</t>
  </si>
  <si>
    <t>Shelby County</t>
  </si>
  <si>
    <r>
      <t xml:space="preserve">FY 14 "FINAL-Revised" Allocations
</t>
    </r>
    <r>
      <rPr>
        <b/>
        <sz val="14"/>
        <rFont val="Times New Roman"/>
        <family val="1"/>
      </rPr>
      <t>Version 4-Created 9/21/12</t>
    </r>
  </si>
  <si>
    <t>FINAL
FY14 Base
Title I-A
Allocation</t>
  </si>
  <si>
    <t>FINAL
FY14
Local Neglected
Allocation</t>
  </si>
  <si>
    <t>FINAL FY14
TOTAL 
Title 1-A Allocation</t>
  </si>
  <si>
    <t>FINAL FY14
 TITLE I-D
 Allocations</t>
  </si>
  <si>
    <t>FINAL FY14
Title II-A Allocation</t>
  </si>
  <si>
    <t>FINAL FY14
Title III-A Allocation</t>
  </si>
  <si>
    <t>FINAL FY14
Title VI-A Allocation</t>
  </si>
  <si>
    <t>FY 13-FY14 FINAL Allocation Comparison
Created 1/23/14</t>
  </si>
  <si>
    <t>TACF Total:</t>
  </si>
  <si>
    <r>
      <t xml:space="preserve">FINAL FY14 </t>
    </r>
    <r>
      <rPr>
        <b/>
        <i/>
        <sz val="14"/>
        <rFont val="Calibri"/>
        <family val="2"/>
      </rPr>
      <t xml:space="preserve">REVISED </t>
    </r>
    <r>
      <rPr>
        <b/>
        <sz val="14"/>
        <rFont val="Calibri"/>
        <family val="2"/>
      </rPr>
      <t xml:space="preserve">
Title I-D
 Allocation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</si>
</sst>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"/>
    <numFmt numFmtId="167" formatCode="0.0"/>
    <numFmt numFmtId="168" formatCode="_(* #,##0_);_(* \(#,##0\);_(* &quot;-&quot;??_);_(@_)"/>
    <numFmt numFmtId="169" formatCode="0.00_);[Red]\(0.00\)"/>
    <numFmt numFmtId="170" formatCode="0.0_);[Red]\(0.0\)"/>
    <numFmt numFmtId="171" formatCode="0_);[Red]\(0\)"/>
    <numFmt numFmtId="172" formatCode="#,##0.0_);[Red]\(#,##0.0\)"/>
    <numFmt numFmtId="173" formatCode="&quot;$&quot;#,##0.0_);[Red]\(&quot;$&quot;#,##0.0\)"/>
    <numFmt numFmtId="174" formatCode="&quot;$&quot;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$&quot;#,##0.00"/>
    <numFmt numFmtId="180" formatCode="&quot;$&quot;#,##0.0"/>
    <numFmt numFmtId="181" formatCode="[$-409]dddd\,\ mmmm\ dd\,\ yyyy"/>
    <numFmt numFmtId="182" formatCode="[$-409]h:mm:ss\ AM/PM"/>
    <numFmt numFmtId="183" formatCode="0.0000"/>
    <numFmt numFmtId="184" formatCode="_(&quot;$&quot;* #,##0.0000_);_(&quot;$&quot;* \(#,##0.0000\);_(&quot;$&quot;* &quot;-&quot;??_);_(@_)"/>
    <numFmt numFmtId="185" formatCode="0.0%"/>
  </numFmts>
  <fonts count="74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color indexed="8"/>
      <name val="Arial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i/>
      <sz val="11"/>
      <color indexed="12"/>
      <name val="Times New Roman"/>
      <family val="1"/>
    </font>
    <font>
      <b/>
      <i/>
      <sz val="8"/>
      <color indexed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20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b/>
      <i/>
      <sz val="10"/>
      <color indexed="6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b/>
      <i/>
      <sz val="10"/>
      <color theme="3" tint="0.39998000860214233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7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ck"/>
      <top style="medium"/>
      <bottom style="medium"/>
    </border>
    <border>
      <left style="thin"/>
      <right style="thick"/>
      <top style="medium"/>
      <bottom style="thin"/>
    </border>
    <border>
      <left style="double"/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ck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thick"/>
      <top style="thin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165" fontId="4" fillId="33" borderId="19" xfId="45" applyNumberFormat="1" applyFont="1" applyFill="1" applyBorder="1" applyAlignment="1">
      <alignment/>
    </xf>
    <xf numFmtId="165" fontId="4" fillId="33" borderId="19" xfId="45" applyNumberFormat="1" applyFont="1" applyFill="1" applyBorder="1" applyAlignment="1">
      <alignment horizontal="center"/>
    </xf>
    <xf numFmtId="165" fontId="4" fillId="33" borderId="20" xfId="45" applyNumberFormat="1" applyFont="1" applyFill="1" applyBorder="1" applyAlignment="1">
      <alignment/>
    </xf>
    <xf numFmtId="165" fontId="4" fillId="34" borderId="19" xfId="45" applyNumberFormat="1" applyFont="1" applyFill="1" applyBorder="1" applyAlignment="1">
      <alignment/>
    </xf>
    <xf numFmtId="165" fontId="4" fillId="33" borderId="21" xfId="45" applyNumberFormat="1" applyFont="1" applyFill="1" applyBorder="1" applyAlignment="1">
      <alignment/>
    </xf>
    <xf numFmtId="0" fontId="14" fillId="0" borderId="22" xfId="0" applyFont="1" applyBorder="1" applyAlignment="1">
      <alignment wrapText="1"/>
    </xf>
    <xf numFmtId="0" fontId="15" fillId="0" borderId="14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6" fillId="33" borderId="23" xfId="0" applyFont="1" applyFill="1" applyBorder="1" applyAlignment="1">
      <alignment horizontal="center" wrapText="1"/>
    </xf>
    <xf numFmtId="0" fontId="16" fillId="33" borderId="24" xfId="0" applyFont="1" applyFill="1" applyBorder="1" applyAlignment="1">
      <alignment horizontal="center" wrapText="1"/>
    </xf>
    <xf numFmtId="0" fontId="7" fillId="33" borderId="25" xfId="0" applyFont="1" applyFill="1" applyBorder="1" applyAlignment="1">
      <alignment horizontal="center" wrapText="1"/>
    </xf>
    <xf numFmtId="0" fontId="12" fillId="35" borderId="25" xfId="0" applyFont="1" applyFill="1" applyBorder="1" applyAlignment="1">
      <alignment horizontal="center" wrapText="1"/>
    </xf>
    <xf numFmtId="0" fontId="7" fillId="36" borderId="26" xfId="0" applyFont="1" applyFill="1" applyBorder="1" applyAlignment="1">
      <alignment horizontal="center" wrapText="1"/>
    </xf>
    <xf numFmtId="0" fontId="7" fillId="33" borderId="26" xfId="0" applyFont="1" applyFill="1" applyBorder="1" applyAlignment="1">
      <alignment horizontal="center" wrapText="1"/>
    </xf>
    <xf numFmtId="0" fontId="7" fillId="33" borderId="27" xfId="0" applyFont="1" applyFill="1" applyBorder="1" applyAlignment="1">
      <alignment horizontal="center" wrapText="1"/>
    </xf>
    <xf numFmtId="0" fontId="4" fillId="0" borderId="28" xfId="0" applyFont="1" applyBorder="1" applyAlignment="1">
      <alignment horizontal="left"/>
    </xf>
    <xf numFmtId="165" fontId="4" fillId="33" borderId="29" xfId="45" applyNumberFormat="1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165" fontId="4" fillId="33" borderId="30" xfId="45" applyNumberFormat="1" applyFont="1" applyFill="1" applyBorder="1" applyAlignment="1">
      <alignment/>
    </xf>
    <xf numFmtId="44" fontId="12" fillId="35" borderId="30" xfId="0" applyNumberFormat="1" applyFont="1" applyFill="1" applyBorder="1" applyAlignment="1">
      <alignment horizontal="center"/>
    </xf>
    <xf numFmtId="44" fontId="4" fillId="36" borderId="31" xfId="0" applyNumberFormat="1" applyFont="1" applyFill="1" applyBorder="1" applyAlignment="1">
      <alignment horizontal="center"/>
    </xf>
    <xf numFmtId="165" fontId="13" fillId="33" borderId="32" xfId="4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65" fontId="0" fillId="0" borderId="0" xfId="0" applyNumberFormat="1" applyFont="1" applyAlignment="1">
      <alignment/>
    </xf>
    <xf numFmtId="165" fontId="4" fillId="33" borderId="31" xfId="45" applyNumberFormat="1" applyFont="1" applyFill="1" applyBorder="1" applyAlignment="1">
      <alignment/>
    </xf>
    <xf numFmtId="165" fontId="13" fillId="33" borderId="31" xfId="45" applyNumberFormat="1" applyFont="1" applyFill="1" applyBorder="1" applyAlignment="1">
      <alignment/>
    </xf>
    <xf numFmtId="44" fontId="4" fillId="36" borderId="33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5" fontId="13" fillId="33" borderId="32" xfId="45" applyNumberFormat="1" applyFont="1" applyFill="1" applyBorder="1" applyAlignment="1">
      <alignment horizontal="right"/>
    </xf>
    <xf numFmtId="165" fontId="4" fillId="33" borderId="32" xfId="45" applyNumberFormat="1" applyFont="1" applyFill="1" applyBorder="1" applyAlignment="1">
      <alignment horizontal="right"/>
    </xf>
    <xf numFmtId="165" fontId="4" fillId="33" borderId="32" xfId="45" applyNumberFormat="1" applyFont="1" applyFill="1" applyBorder="1" applyAlignment="1">
      <alignment horizontal="center"/>
    </xf>
    <xf numFmtId="44" fontId="13" fillId="36" borderId="33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quotePrefix="1">
      <alignment/>
    </xf>
    <xf numFmtId="0" fontId="10" fillId="0" borderId="0" xfId="0" applyFont="1" applyFill="1" applyAlignment="1">
      <alignment/>
    </xf>
    <xf numFmtId="165" fontId="71" fillId="33" borderId="33" xfId="45" applyNumberFormat="1" applyFont="1" applyFill="1" applyBorder="1" applyAlignment="1">
      <alignment/>
    </xf>
    <xf numFmtId="165" fontId="4" fillId="33" borderId="33" xfId="45" applyNumberFormat="1" applyFont="1" applyFill="1" applyBorder="1" applyAlignment="1">
      <alignment horizontal="center"/>
    </xf>
    <xf numFmtId="165" fontId="4" fillId="33" borderId="30" xfId="45" applyNumberFormat="1" applyFont="1" applyFill="1" applyBorder="1" applyAlignment="1">
      <alignment horizontal="center"/>
    </xf>
    <xf numFmtId="165" fontId="4" fillId="33" borderId="33" xfId="45" applyNumberFormat="1" applyFont="1" applyFill="1" applyBorder="1" applyAlignment="1">
      <alignment/>
    </xf>
    <xf numFmtId="165" fontId="4" fillId="33" borderId="34" xfId="45" applyNumberFormat="1" applyFont="1" applyFill="1" applyBorder="1" applyAlignment="1">
      <alignment/>
    </xf>
    <xf numFmtId="165" fontId="4" fillId="33" borderId="34" xfId="45" applyNumberFormat="1" applyFont="1" applyFill="1" applyBorder="1" applyAlignment="1">
      <alignment horizontal="center"/>
    </xf>
    <xf numFmtId="165" fontId="4" fillId="33" borderId="35" xfId="45" applyNumberFormat="1" applyFont="1" applyFill="1" applyBorder="1" applyAlignment="1">
      <alignment/>
    </xf>
    <xf numFmtId="44" fontId="4" fillId="36" borderId="34" xfId="0" applyNumberFormat="1" applyFont="1" applyFill="1" applyBorder="1" applyAlignment="1">
      <alignment horizontal="center"/>
    </xf>
    <xf numFmtId="165" fontId="4" fillId="33" borderId="35" xfId="45" applyNumberFormat="1" applyFont="1" applyFill="1" applyBorder="1" applyAlignment="1">
      <alignment horizontal="center"/>
    </xf>
    <xf numFmtId="165" fontId="4" fillId="33" borderId="36" xfId="45" applyNumberFormat="1" applyFont="1" applyFill="1" applyBorder="1" applyAlignment="1">
      <alignment horizontal="center"/>
    </xf>
    <xf numFmtId="44" fontId="16" fillId="36" borderId="37" xfId="45" applyFont="1" applyFill="1" applyBorder="1" applyAlignment="1">
      <alignment horizontal="center" wrapText="1"/>
    </xf>
    <xf numFmtId="165" fontId="4" fillId="33" borderId="37" xfId="45" applyNumberFormat="1" applyFont="1" applyFill="1" applyBorder="1" applyAlignment="1">
      <alignment wrapText="1"/>
    </xf>
    <xf numFmtId="165" fontId="4" fillId="33" borderId="38" xfId="45" applyNumberFormat="1" applyFont="1" applyFill="1" applyBorder="1" applyAlignment="1">
      <alignment wrapText="1"/>
    </xf>
    <xf numFmtId="0" fontId="3" fillId="0" borderId="0" xfId="0" applyFont="1" applyFill="1" applyAlignment="1">
      <alignment horizontal="left" vertical="center"/>
    </xf>
    <xf numFmtId="44" fontId="12" fillId="35" borderId="34" xfId="0" applyNumberFormat="1" applyFont="1" applyFill="1" applyBorder="1" applyAlignment="1">
      <alignment horizontal="center"/>
    </xf>
    <xf numFmtId="165" fontId="4" fillId="34" borderId="39" xfId="45" applyNumberFormat="1" applyFont="1" applyFill="1" applyBorder="1" applyAlignment="1">
      <alignment/>
    </xf>
    <xf numFmtId="165" fontId="4" fillId="33" borderId="39" xfId="45" applyNumberFormat="1" applyFont="1" applyFill="1" applyBorder="1" applyAlignment="1">
      <alignment/>
    </xf>
    <xf numFmtId="165" fontId="15" fillId="0" borderId="14" xfId="0" applyNumberFormat="1" applyFont="1" applyBorder="1" applyAlignment="1">
      <alignment horizontal="center" wrapText="1"/>
    </xf>
    <xf numFmtId="165" fontId="16" fillId="33" borderId="40" xfId="0" applyNumberFormat="1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5" fontId="13" fillId="33" borderId="36" xfId="45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5" fillId="0" borderId="14" xfId="0" applyFont="1" applyBorder="1" applyAlignment="1">
      <alignment horizontal="center" vertical="center" wrapText="1"/>
    </xf>
    <xf numFmtId="44" fontId="13" fillId="36" borderId="31" xfId="0" applyNumberFormat="1" applyFont="1" applyFill="1" applyBorder="1" applyAlignment="1">
      <alignment horizontal="center"/>
    </xf>
    <xf numFmtId="165" fontId="13" fillId="33" borderId="33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0" fillId="0" borderId="21" xfId="0" applyFont="1" applyFill="1" applyBorder="1" applyAlignment="1">
      <alignment/>
    </xf>
    <xf numFmtId="0" fontId="41" fillId="0" borderId="0" xfId="0" applyFont="1" applyFill="1" applyBorder="1" applyAlignment="1">
      <alignment horizontal="center" wrapText="1"/>
    </xf>
    <xf numFmtId="0" fontId="72" fillId="0" borderId="25" xfId="0" applyFont="1" applyFill="1" applyBorder="1" applyAlignment="1">
      <alignment horizontal="center" wrapText="1"/>
    </xf>
    <xf numFmtId="0" fontId="72" fillId="0" borderId="41" xfId="0" applyFont="1" applyFill="1" applyBorder="1" applyAlignment="1">
      <alignment horizontal="center" wrapText="1"/>
    </xf>
    <xf numFmtId="0" fontId="40" fillId="0" borderId="0" xfId="0" applyFont="1" applyFill="1" applyAlignment="1">
      <alignment/>
    </xf>
    <xf numFmtId="0" fontId="43" fillId="0" borderId="42" xfId="0" applyFont="1" applyBorder="1" applyAlignment="1">
      <alignment horizontal="center" wrapText="1"/>
    </xf>
    <xf numFmtId="0" fontId="43" fillId="0" borderId="22" xfId="0" applyFont="1" applyBorder="1" applyAlignment="1">
      <alignment horizontal="center"/>
    </xf>
    <xf numFmtId="0" fontId="44" fillId="16" borderId="23" xfId="0" applyFont="1" applyFill="1" applyBorder="1" applyAlignment="1">
      <alignment horizontal="center" vertical="center" wrapText="1"/>
    </xf>
    <xf numFmtId="0" fontId="44" fillId="33" borderId="43" xfId="0" applyFont="1" applyFill="1" applyBorder="1" applyAlignment="1">
      <alignment horizontal="center" vertical="center" wrapText="1"/>
    </xf>
    <xf numFmtId="0" fontId="44" fillId="37" borderId="11" xfId="0" applyFont="1" applyFill="1" applyBorder="1" applyAlignment="1">
      <alignment horizontal="center" vertical="center" wrapText="1"/>
    </xf>
    <xf numFmtId="0" fontId="44" fillId="5" borderId="43" xfId="0" applyFont="1" applyFill="1" applyBorder="1" applyAlignment="1">
      <alignment horizontal="center" vertical="center" wrapText="1"/>
    </xf>
    <xf numFmtId="0" fontId="44" fillId="38" borderId="11" xfId="0" applyFont="1" applyFill="1" applyBorder="1" applyAlignment="1">
      <alignment horizontal="center" vertical="center" wrapText="1"/>
    </xf>
    <xf numFmtId="0" fontId="44" fillId="16" borderId="44" xfId="0" applyFont="1" applyFill="1" applyBorder="1" applyAlignment="1">
      <alignment horizontal="center" vertical="center" wrapText="1"/>
    </xf>
    <xf numFmtId="0" fontId="44" fillId="16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16" xfId="0" applyFont="1" applyBorder="1" applyAlignment="1">
      <alignment horizontal="center" wrapText="1"/>
    </xf>
    <xf numFmtId="0" fontId="47" fillId="0" borderId="16" xfId="0" applyFont="1" applyBorder="1" applyAlignment="1">
      <alignment horizontal="left"/>
    </xf>
    <xf numFmtId="165" fontId="47" fillId="34" borderId="31" xfId="45" applyNumberFormat="1" applyFont="1" applyFill="1" applyBorder="1" applyAlignment="1">
      <alignment/>
    </xf>
    <xf numFmtId="165" fontId="47" fillId="34" borderId="19" xfId="45" applyNumberFormat="1" applyFont="1" applyFill="1" applyBorder="1" applyAlignment="1">
      <alignment/>
    </xf>
    <xf numFmtId="165" fontId="47" fillId="37" borderId="21" xfId="45" applyNumberFormat="1" applyFont="1" applyFill="1" applyBorder="1" applyAlignment="1">
      <alignment/>
    </xf>
    <xf numFmtId="10" fontId="47" fillId="5" borderId="14" xfId="61" applyNumberFormat="1" applyFont="1" applyFill="1" applyBorder="1" applyAlignment="1">
      <alignment/>
    </xf>
    <xf numFmtId="165" fontId="47" fillId="38" borderId="21" xfId="45" applyNumberFormat="1" applyFont="1" applyFill="1" applyBorder="1" applyAlignment="1">
      <alignment/>
    </xf>
    <xf numFmtId="168" fontId="47" fillId="16" borderId="45" xfId="45" applyNumberFormat="1" applyFont="1" applyFill="1" applyBorder="1" applyAlignment="1">
      <alignment horizontal="center"/>
    </xf>
    <xf numFmtId="165" fontId="47" fillId="33" borderId="19" xfId="45" applyNumberFormat="1" applyFont="1" applyFill="1" applyBorder="1" applyAlignment="1">
      <alignment horizontal="center"/>
    </xf>
    <xf numFmtId="165" fontId="47" fillId="37" borderId="21" xfId="45" applyNumberFormat="1" applyFont="1" applyFill="1" applyBorder="1" applyAlignment="1">
      <alignment horizontal="center"/>
    </xf>
    <xf numFmtId="10" fontId="47" fillId="5" borderId="14" xfId="61" applyNumberFormat="1" applyFont="1" applyFill="1" applyBorder="1" applyAlignment="1">
      <alignment horizontal="center"/>
    </xf>
    <xf numFmtId="165" fontId="47" fillId="16" borderId="45" xfId="45" applyNumberFormat="1" applyFont="1" applyFill="1" applyBorder="1" applyAlignment="1">
      <alignment/>
    </xf>
    <xf numFmtId="165" fontId="47" fillId="33" borderId="19" xfId="45" applyNumberFormat="1" applyFont="1" applyFill="1" applyBorder="1" applyAlignment="1">
      <alignment/>
    </xf>
    <xf numFmtId="165" fontId="47" fillId="16" borderId="21" xfId="45" applyNumberFormat="1" applyFont="1" applyFill="1" applyBorder="1" applyAlignment="1">
      <alignment/>
    </xf>
    <xf numFmtId="165" fontId="48" fillId="16" borderId="46" xfId="45" applyNumberFormat="1" applyFont="1" applyFill="1" applyBorder="1" applyAlignment="1">
      <alignment horizontal="center"/>
    </xf>
    <xf numFmtId="165" fontId="48" fillId="33" borderId="19" xfId="45" applyNumberFormat="1" applyFont="1" applyFill="1" applyBorder="1" applyAlignment="1">
      <alignment/>
    </xf>
    <xf numFmtId="165" fontId="47" fillId="16" borderId="45" xfId="45" applyNumberFormat="1" applyFont="1" applyFill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/>
    </xf>
    <xf numFmtId="165" fontId="47" fillId="16" borderId="31" xfId="45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/>
    </xf>
    <xf numFmtId="168" fontId="48" fillId="16" borderId="45" xfId="45" applyNumberFormat="1" applyFont="1" applyFill="1" applyBorder="1" applyAlignment="1">
      <alignment horizontal="center"/>
    </xf>
    <xf numFmtId="165" fontId="47" fillId="16" borderId="46" xfId="45" applyNumberFormat="1" applyFont="1" applyFill="1" applyBorder="1" applyAlignment="1">
      <alignment horizontal="center"/>
    </xf>
    <xf numFmtId="165" fontId="48" fillId="16" borderId="45" xfId="45" applyNumberFormat="1" applyFont="1" applyFill="1" applyBorder="1" applyAlignment="1">
      <alignment/>
    </xf>
    <xf numFmtId="0" fontId="47" fillId="34" borderId="14" xfId="0" applyFont="1" applyFill="1" applyBorder="1" applyAlignment="1">
      <alignment horizontal="center"/>
    </xf>
    <xf numFmtId="0" fontId="47" fillId="34" borderId="15" xfId="0" applyFont="1" applyFill="1" applyBorder="1" applyAlignment="1">
      <alignment/>
    </xf>
    <xf numFmtId="168" fontId="47" fillId="16" borderId="45" xfId="45" applyNumberFormat="1" applyFont="1" applyFill="1" applyBorder="1" applyAlignment="1">
      <alignment/>
    </xf>
    <xf numFmtId="168" fontId="48" fillId="16" borderId="45" xfId="45" applyNumberFormat="1" applyFont="1" applyFill="1" applyBorder="1" applyAlignment="1">
      <alignment/>
    </xf>
    <xf numFmtId="165" fontId="47" fillId="16" borderId="31" xfId="45" applyNumberFormat="1" applyFont="1" applyFill="1" applyBorder="1" applyAlignment="1">
      <alignment horizontal="center"/>
    </xf>
    <xf numFmtId="165" fontId="47" fillId="5" borderId="14" xfId="61" applyNumberFormat="1" applyFont="1" applyFill="1" applyBorder="1" applyAlignment="1">
      <alignment horizontal="center"/>
    </xf>
    <xf numFmtId="165" fontId="47" fillId="38" borderId="21" xfId="45" applyNumberFormat="1" applyFont="1" applyFill="1" applyBorder="1" applyAlignment="1">
      <alignment horizontal="center"/>
    </xf>
    <xf numFmtId="10" fontId="47" fillId="5" borderId="14" xfId="61" applyNumberFormat="1" applyFont="1" applyFill="1" applyBorder="1" applyAlignment="1">
      <alignment horizontal="right"/>
    </xf>
    <xf numFmtId="165" fontId="47" fillId="16" borderId="47" xfId="45" applyNumberFormat="1" applyFont="1" applyFill="1" applyBorder="1" applyAlignment="1">
      <alignment horizontal="center"/>
    </xf>
    <xf numFmtId="165" fontId="47" fillId="16" borderId="48" xfId="45" applyNumberFormat="1" applyFont="1" applyFill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/>
    </xf>
    <xf numFmtId="165" fontId="47" fillId="33" borderId="20" xfId="45" applyNumberFormat="1" applyFont="1" applyFill="1" applyBorder="1" applyAlignment="1">
      <alignment/>
    </xf>
    <xf numFmtId="165" fontId="47" fillId="38" borderId="49" xfId="45" applyNumberFormat="1" applyFont="1" applyFill="1" applyBorder="1" applyAlignment="1">
      <alignment/>
    </xf>
    <xf numFmtId="165" fontId="47" fillId="33" borderId="20" xfId="45" applyNumberFormat="1" applyFont="1" applyFill="1" applyBorder="1" applyAlignment="1">
      <alignment horizontal="center"/>
    </xf>
    <xf numFmtId="165" fontId="47" fillId="16" borderId="50" xfId="45" applyNumberFormat="1" applyFont="1" applyFill="1" applyBorder="1" applyAlignment="1">
      <alignment/>
    </xf>
    <xf numFmtId="165" fontId="47" fillId="16" borderId="50" xfId="45" applyNumberFormat="1" applyFont="1" applyFill="1" applyBorder="1" applyAlignment="1">
      <alignment horizontal="center"/>
    </xf>
    <xf numFmtId="0" fontId="47" fillId="0" borderId="0" xfId="0" applyFont="1" applyBorder="1" applyAlignment="1">
      <alignment horizontal="right"/>
    </xf>
    <xf numFmtId="165" fontId="47" fillId="39" borderId="51" xfId="45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19" fillId="0" borderId="0" xfId="0" applyFont="1" applyAlignment="1" applyProtection="1">
      <alignment/>
      <protection/>
    </xf>
    <xf numFmtId="0" fontId="49" fillId="0" borderId="0" xfId="0" applyFont="1" applyFill="1" applyAlignment="1">
      <alignment wrapText="1"/>
    </xf>
    <xf numFmtId="0" fontId="49" fillId="0" borderId="0" xfId="0" applyFont="1" applyFill="1" applyBorder="1" applyAlignment="1">
      <alignment wrapText="1"/>
    </xf>
    <xf numFmtId="0" fontId="50" fillId="0" borderId="0" xfId="0" applyFont="1" applyBorder="1" applyAlignment="1">
      <alignment wrapText="1"/>
    </xf>
    <xf numFmtId="0" fontId="49" fillId="0" borderId="52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51" fillId="0" borderId="0" xfId="0" applyFont="1" applyFill="1" applyBorder="1" applyAlignment="1">
      <alignment horizontal="center" wrapText="1"/>
    </xf>
    <xf numFmtId="0" fontId="43" fillId="0" borderId="53" xfId="0" applyFont="1" applyBorder="1" applyAlignment="1">
      <alignment horizontal="center" wrapText="1"/>
    </xf>
    <xf numFmtId="0" fontId="43" fillId="0" borderId="54" xfId="0" applyFont="1" applyBorder="1" applyAlignment="1">
      <alignment horizontal="center" wrapText="1"/>
    </xf>
    <xf numFmtId="0" fontId="49" fillId="0" borderId="0" xfId="0" applyFont="1" applyFill="1" applyBorder="1" applyAlignment="1">
      <alignment horizontal="center" vertical="center" wrapText="1"/>
    </xf>
    <xf numFmtId="165" fontId="47" fillId="0" borderId="10" xfId="0" applyNumberFormat="1" applyFont="1" applyBorder="1" applyAlignment="1">
      <alignment/>
    </xf>
    <xf numFmtId="165" fontId="47" fillId="0" borderId="55" xfId="0" applyNumberFormat="1" applyFont="1" applyBorder="1" applyAlignment="1">
      <alignment horizontal="center" wrapText="1"/>
    </xf>
    <xf numFmtId="0" fontId="40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EA\a%20FISCAL\ALLOCATIONS\FY13%20Allocations\FINAL%20spreadsheet%20resource%20files\FY13%20Final%20Revised%20Allocations-9-21-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EA\FY13%20Allocations\Title%20II-A\II-A%20FINAL%20FY13%207-19-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Y14%20Prelim%20to%20Final%20comparisons%20%209-26-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itle%20III\Copy%20of%20Title%20III%20%20FY14%20Final%20Allocation%207-3-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Title%20I-D\FY14%20Allocation%20Amounts%20Title%20ID%20Subpart%202%20-%20FINAL%20Revis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 Allocations-FY13"/>
    </sheetNames>
    <sheetDataSet>
      <sheetData sheetId="0">
        <row r="4">
          <cell r="C4">
            <v>1287141</v>
          </cell>
          <cell r="D4" t="str">
            <v>N/A</v>
          </cell>
          <cell r="H4">
            <v>98190.22</v>
          </cell>
          <cell r="I4">
            <v>7535.629165321278</v>
          </cell>
        </row>
        <row r="5">
          <cell r="C5">
            <v>107145.07270185347</v>
          </cell>
          <cell r="D5">
            <v>0</v>
          </cell>
          <cell r="H5">
            <v>20009</v>
          </cell>
          <cell r="I5">
            <v>8205.462868905392</v>
          </cell>
        </row>
        <row r="6">
          <cell r="C6">
            <v>321903.68966540846</v>
          </cell>
          <cell r="D6">
            <v>0</v>
          </cell>
          <cell r="H6">
            <v>63556</v>
          </cell>
          <cell r="I6">
            <v>7870.546017113335</v>
          </cell>
        </row>
        <row r="7">
          <cell r="C7">
            <v>1518002.301270009</v>
          </cell>
          <cell r="D7">
            <v>24213.533639889716</v>
          </cell>
          <cell r="H7">
            <v>294553</v>
          </cell>
          <cell r="I7" t="str">
            <v>released</v>
          </cell>
        </row>
        <row r="8">
          <cell r="C8">
            <v>610915.0289661125</v>
          </cell>
          <cell r="D8">
            <v>0</v>
          </cell>
          <cell r="H8">
            <v>102324</v>
          </cell>
          <cell r="I8">
            <v>5358.669628672909</v>
          </cell>
          <cell r="J8">
            <v>29023.882806682668</v>
          </cell>
        </row>
        <row r="9">
          <cell r="C9">
            <v>2140379.3358294354</v>
          </cell>
          <cell r="D9">
            <v>0</v>
          </cell>
          <cell r="H9">
            <v>264790</v>
          </cell>
          <cell r="I9">
            <v>84399.04665159833</v>
          </cell>
          <cell r="J9">
            <v>154706.50867688013</v>
          </cell>
        </row>
        <row r="10">
          <cell r="C10">
            <v>101022.49711889043</v>
          </cell>
          <cell r="D10">
            <v>0</v>
          </cell>
          <cell r="H10">
            <v>11309</v>
          </cell>
          <cell r="I10">
            <v>6363.42018404908</v>
          </cell>
        </row>
        <row r="11">
          <cell r="C11">
            <v>715519.1209272296</v>
          </cell>
          <cell r="D11">
            <v>0</v>
          </cell>
          <cell r="H11">
            <v>124152</v>
          </cell>
          <cell r="I11">
            <v>1674.5842589602842</v>
          </cell>
          <cell r="J11">
            <v>43161.34875694009</v>
          </cell>
        </row>
        <row r="12">
          <cell r="C12">
            <v>605935.4195717417</v>
          </cell>
          <cell r="D12">
            <v>0</v>
          </cell>
          <cell r="H12">
            <v>93172</v>
          </cell>
          <cell r="I12" t="str">
            <v>released</v>
          </cell>
          <cell r="J12">
            <v>35289.22347145882</v>
          </cell>
        </row>
        <row r="13">
          <cell r="C13">
            <v>2357306.5473056585</v>
          </cell>
          <cell r="D13">
            <v>56504.726227551364</v>
          </cell>
          <cell r="H13">
            <v>396992</v>
          </cell>
          <cell r="I13">
            <v>20095.01110752341</v>
          </cell>
        </row>
        <row r="14">
          <cell r="C14">
            <v>162246.90853805377</v>
          </cell>
          <cell r="D14">
            <v>0</v>
          </cell>
          <cell r="H14">
            <v>24377</v>
          </cell>
        </row>
        <row r="15">
          <cell r="C15">
            <v>1851938.9772850364</v>
          </cell>
          <cell r="D15">
            <v>0</v>
          </cell>
          <cell r="H15">
            <v>298437</v>
          </cell>
          <cell r="I15">
            <v>18420.426848563126</v>
          </cell>
        </row>
        <row r="16">
          <cell r="C16">
            <v>905834.6168394345</v>
          </cell>
          <cell r="D16">
            <v>0</v>
          </cell>
          <cell r="H16">
            <v>138607</v>
          </cell>
          <cell r="I16" t="str">
            <v>released</v>
          </cell>
        </row>
        <row r="17">
          <cell r="C17">
            <v>2246038.249991691</v>
          </cell>
          <cell r="D17">
            <v>0</v>
          </cell>
          <cell r="H17">
            <v>390545</v>
          </cell>
          <cell r="I17">
            <v>3349.1685179205683</v>
          </cell>
          <cell r="J17">
            <v>108115.54072921979</v>
          </cell>
        </row>
        <row r="18">
          <cell r="C18">
            <v>468096.69783644174</v>
          </cell>
          <cell r="D18">
            <v>0</v>
          </cell>
          <cell r="H18">
            <v>85338</v>
          </cell>
          <cell r="I18" t="str">
            <v>released</v>
          </cell>
          <cell r="J18">
            <v>39513.2658783917</v>
          </cell>
        </row>
        <row r="19">
          <cell r="C19">
            <v>1893668.1759719795</v>
          </cell>
          <cell r="D19">
            <v>0</v>
          </cell>
          <cell r="H19">
            <v>299400</v>
          </cell>
          <cell r="I19" t="str">
            <v>released</v>
          </cell>
        </row>
        <row r="20">
          <cell r="C20">
            <v>910486.0578069834</v>
          </cell>
          <cell r="D20">
            <v>0</v>
          </cell>
          <cell r="H20">
            <v>207200</v>
          </cell>
          <cell r="I20" t="str">
            <v>released</v>
          </cell>
        </row>
        <row r="21">
          <cell r="C21">
            <v>626189.8009368697</v>
          </cell>
          <cell r="D21">
            <v>18263.86919399203</v>
          </cell>
          <cell r="H21">
            <v>108005</v>
          </cell>
          <cell r="I21">
            <v>2846.793240232483</v>
          </cell>
        </row>
        <row r="22">
          <cell r="C22">
            <v>1576935.374442552</v>
          </cell>
          <cell r="D22">
            <v>0</v>
          </cell>
          <cell r="H22">
            <v>289233</v>
          </cell>
          <cell r="I22" t="str">
            <v>released</v>
          </cell>
          <cell r="J22">
            <v>86951.57205193958</v>
          </cell>
        </row>
        <row r="23">
          <cell r="C23">
            <v>442780.27474321955</v>
          </cell>
          <cell r="D23">
            <v>0</v>
          </cell>
          <cell r="H23">
            <v>68143</v>
          </cell>
          <cell r="I23" t="str">
            <v>released</v>
          </cell>
          <cell r="J23">
            <v>20190.12897999407</v>
          </cell>
        </row>
        <row r="24">
          <cell r="C24">
            <v>1639268.9071955355</v>
          </cell>
          <cell r="D24">
            <v>0</v>
          </cell>
          <cell r="H24">
            <v>248203</v>
          </cell>
          <cell r="I24">
            <v>38013.06267839845</v>
          </cell>
        </row>
        <row r="25">
          <cell r="C25">
            <v>252558.29342137478</v>
          </cell>
          <cell r="D25">
            <v>0</v>
          </cell>
          <cell r="H25">
            <v>37731</v>
          </cell>
          <cell r="I25" t="str">
            <v>released</v>
          </cell>
        </row>
        <row r="26">
          <cell r="C26">
            <v>2176158.187767288</v>
          </cell>
          <cell r="D26">
            <v>0</v>
          </cell>
          <cell r="H26">
            <v>267540</v>
          </cell>
          <cell r="I26">
            <v>6698.337035841137</v>
          </cell>
          <cell r="J26">
            <v>89841.62706496824</v>
          </cell>
        </row>
        <row r="27">
          <cell r="C27">
            <v>1082830.7977035234</v>
          </cell>
          <cell r="D27">
            <v>0</v>
          </cell>
          <cell r="H27">
            <v>160275</v>
          </cell>
          <cell r="I27">
            <v>5526.128054568938</v>
          </cell>
          <cell r="J27">
            <v>83784.8142773575</v>
          </cell>
        </row>
        <row r="28">
          <cell r="C28">
            <v>404089.9884755617</v>
          </cell>
          <cell r="D28">
            <v>0</v>
          </cell>
          <cell r="H28">
            <v>75406</v>
          </cell>
          <cell r="I28">
            <v>8372.921294801421</v>
          </cell>
          <cell r="J28">
            <v>36028.97937709928</v>
          </cell>
        </row>
        <row r="29">
          <cell r="C29">
            <v>2057711.5807839578</v>
          </cell>
          <cell r="D29">
            <v>13822.513977500837</v>
          </cell>
          <cell r="H29">
            <v>323031</v>
          </cell>
          <cell r="I29">
            <v>13061.757219890216</v>
          </cell>
          <cell r="J29">
            <v>142389.81361126044</v>
          </cell>
        </row>
        <row r="30">
          <cell r="C30">
            <v>31641921</v>
          </cell>
          <cell r="D30">
            <v>78595.27130801612</v>
          </cell>
          <cell r="H30">
            <v>3452606.75</v>
          </cell>
          <cell r="I30">
            <v>1461074.7659428478</v>
          </cell>
        </row>
        <row r="31">
          <cell r="C31">
            <v>357043.2303163051</v>
          </cell>
          <cell r="D31">
            <v>0</v>
          </cell>
          <cell r="H31">
            <v>48948</v>
          </cell>
          <cell r="I31">
            <v>8205.462868905392</v>
          </cell>
          <cell r="J31">
            <v>15658.772478410807</v>
          </cell>
        </row>
        <row r="32">
          <cell r="C32">
            <v>468553.9301693297</v>
          </cell>
          <cell r="D32">
            <v>0</v>
          </cell>
          <cell r="H32">
            <v>76735</v>
          </cell>
          <cell r="I32">
            <v>3684.085369712625</v>
          </cell>
          <cell r="J32">
            <v>30550.277316535557</v>
          </cell>
        </row>
        <row r="33">
          <cell r="C33">
            <v>882053.8590683381</v>
          </cell>
          <cell r="D33">
            <v>26107.302382572372</v>
          </cell>
          <cell r="H33">
            <v>130676</v>
          </cell>
          <cell r="I33">
            <v>18922.802126251212</v>
          </cell>
          <cell r="J33">
            <v>56456.24493775873</v>
          </cell>
        </row>
        <row r="34">
          <cell r="C34">
            <v>1633162.8103581967</v>
          </cell>
          <cell r="D34">
            <v>33469.9682627271</v>
          </cell>
          <cell r="H34">
            <v>314673</v>
          </cell>
          <cell r="I34">
            <v>13396.674071682273</v>
          </cell>
        </row>
        <row r="35">
          <cell r="C35">
            <v>660188.6532337725</v>
          </cell>
          <cell r="D35">
            <v>0</v>
          </cell>
          <cell r="H35">
            <v>115349</v>
          </cell>
          <cell r="I35" t="str">
            <v>released</v>
          </cell>
          <cell r="J35">
            <v>72115.01741616953</v>
          </cell>
        </row>
        <row r="36">
          <cell r="C36">
            <v>1144108.938655364</v>
          </cell>
          <cell r="D36">
            <v>36193.25289243682</v>
          </cell>
          <cell r="H36">
            <v>181082</v>
          </cell>
          <cell r="I36">
            <v>7033.253887633194</v>
          </cell>
          <cell r="J36">
            <v>54975.64226320144</v>
          </cell>
        </row>
        <row r="37">
          <cell r="C37">
            <v>766674.329166956</v>
          </cell>
          <cell r="D37">
            <v>4072.6391987620505</v>
          </cell>
          <cell r="H37">
            <v>94637</v>
          </cell>
          <cell r="I37" t="str">
            <v>released</v>
          </cell>
        </row>
        <row r="38">
          <cell r="C38">
            <v>137927.34931467456</v>
          </cell>
          <cell r="D38">
            <v>0</v>
          </cell>
          <cell r="H38">
            <v>28324</v>
          </cell>
          <cell r="J38">
            <v>6371.170684125946</v>
          </cell>
        </row>
        <row r="39">
          <cell r="C39">
            <v>1015409.3310911891</v>
          </cell>
          <cell r="D39">
            <v>0</v>
          </cell>
          <cell r="H39">
            <v>231215</v>
          </cell>
          <cell r="I39">
            <v>7368.17073942525</v>
          </cell>
        </row>
        <row r="40">
          <cell r="C40">
            <v>247654.69941826665</v>
          </cell>
          <cell r="D40">
            <v>0</v>
          </cell>
          <cell r="H40">
            <v>56011</v>
          </cell>
          <cell r="I40">
            <v>2679.3348143364547</v>
          </cell>
          <cell r="J40">
            <v>22789.07003210358</v>
          </cell>
        </row>
        <row r="41">
          <cell r="C41">
            <v>931251.9305337485</v>
          </cell>
          <cell r="D41">
            <v>0</v>
          </cell>
          <cell r="H41">
            <v>144751</v>
          </cell>
          <cell r="I41" t="str">
            <v>released</v>
          </cell>
          <cell r="J41">
            <v>44278.66953815241</v>
          </cell>
        </row>
        <row r="42">
          <cell r="C42">
            <v>1253316.3473868116</v>
          </cell>
          <cell r="D42">
            <v>0</v>
          </cell>
          <cell r="H42">
            <v>250536</v>
          </cell>
          <cell r="I42">
            <v>5861.044906360995</v>
          </cell>
          <cell r="J42">
            <v>108249.52763929468</v>
          </cell>
        </row>
        <row r="43">
          <cell r="C43">
            <v>499625.5291941921</v>
          </cell>
          <cell r="D43">
            <v>0</v>
          </cell>
          <cell r="H43">
            <v>111579</v>
          </cell>
          <cell r="I43">
            <v>56098.57267516952</v>
          </cell>
        </row>
        <row r="44">
          <cell r="C44">
            <v>469252.76992221735</v>
          </cell>
          <cell r="D44">
            <v>0</v>
          </cell>
          <cell r="H44">
            <v>81987</v>
          </cell>
          <cell r="I44">
            <v>1674.5842589602842</v>
          </cell>
        </row>
        <row r="45">
          <cell r="C45">
            <v>1060077.3856841477</v>
          </cell>
          <cell r="D45">
            <v>0</v>
          </cell>
          <cell r="H45">
            <v>192768</v>
          </cell>
          <cell r="I45">
            <v>2511.876388440426</v>
          </cell>
          <cell r="J45">
            <v>76992.35667331946</v>
          </cell>
        </row>
        <row r="46">
          <cell r="C46">
            <v>961337.5687825809</v>
          </cell>
          <cell r="D46">
            <v>29438.088230662765</v>
          </cell>
          <cell r="H46">
            <v>171590</v>
          </cell>
          <cell r="I46">
            <v>9545.13027607362</v>
          </cell>
          <cell r="J46">
            <v>67214.75578386699</v>
          </cell>
        </row>
        <row r="47">
          <cell r="C47">
            <v>1964714.146739238</v>
          </cell>
          <cell r="D47">
            <v>40526.97853179347</v>
          </cell>
          <cell r="H47">
            <v>319386</v>
          </cell>
          <cell r="I47">
            <v>8875.296572489506</v>
          </cell>
          <cell r="J47">
            <v>136576.0476038572</v>
          </cell>
        </row>
        <row r="48">
          <cell r="C48">
            <v>802767.0079146861</v>
          </cell>
          <cell r="D48">
            <v>64221.360633174896</v>
          </cell>
          <cell r="H48">
            <v>105966</v>
          </cell>
          <cell r="I48">
            <v>8875.296572489506</v>
          </cell>
          <cell r="J48">
            <v>53029.60323392908</v>
          </cell>
        </row>
        <row r="49">
          <cell r="C49">
            <v>1034294.574950191</v>
          </cell>
          <cell r="D49">
            <v>0</v>
          </cell>
          <cell r="H49">
            <v>160372</v>
          </cell>
          <cell r="I49" t="str">
            <v>released</v>
          </cell>
          <cell r="J49">
            <v>42272.90370930585</v>
          </cell>
        </row>
        <row r="50">
          <cell r="C50">
            <v>2611277.670547836</v>
          </cell>
          <cell r="D50">
            <v>0</v>
          </cell>
          <cell r="H50">
            <v>382206</v>
          </cell>
          <cell r="I50">
            <v>131957.2396060704</v>
          </cell>
        </row>
        <row r="51">
          <cell r="C51">
            <v>13250523.612426052</v>
          </cell>
          <cell r="D51">
            <v>179421.93655900515</v>
          </cell>
          <cell r="H51">
            <v>2042243</v>
          </cell>
          <cell r="I51">
            <v>243652.00967872134</v>
          </cell>
        </row>
        <row r="52">
          <cell r="C52">
            <v>598632.275233131</v>
          </cell>
          <cell r="D52">
            <v>0</v>
          </cell>
          <cell r="H52">
            <v>91185</v>
          </cell>
          <cell r="I52" t="str">
            <v>released</v>
          </cell>
          <cell r="J52">
            <v>18879.60939288066</v>
          </cell>
        </row>
        <row r="53">
          <cell r="C53">
            <v>1127162.0191582427</v>
          </cell>
          <cell r="D53">
            <v>0</v>
          </cell>
          <cell r="H53">
            <v>237866</v>
          </cell>
          <cell r="I53">
            <v>3349.1685179205683</v>
          </cell>
          <cell r="J53">
            <v>75949.85161020943</v>
          </cell>
        </row>
        <row r="54">
          <cell r="C54">
            <v>1291556.2571965281</v>
          </cell>
          <cell r="D54">
            <v>0</v>
          </cell>
          <cell r="H54">
            <v>215331</v>
          </cell>
          <cell r="I54">
            <v>1172.2089812721988</v>
          </cell>
          <cell r="J54">
            <v>68418.29546776651</v>
          </cell>
        </row>
        <row r="55">
          <cell r="C55">
            <v>2140335.6339441654</v>
          </cell>
          <cell r="D55">
            <v>0</v>
          </cell>
          <cell r="H55">
            <v>334835</v>
          </cell>
          <cell r="I55">
            <v>4856.294350984824</v>
          </cell>
        </row>
        <row r="56">
          <cell r="C56">
            <v>985640.823165672</v>
          </cell>
          <cell r="D56">
            <v>0</v>
          </cell>
          <cell r="H56">
            <v>208038</v>
          </cell>
          <cell r="I56">
            <v>9545.13027607362</v>
          </cell>
          <cell r="J56">
            <v>63358.240682209165</v>
          </cell>
        </row>
        <row r="57">
          <cell r="C57">
            <v>698370.8791583079</v>
          </cell>
          <cell r="D57">
            <v>0</v>
          </cell>
          <cell r="H57">
            <v>124800</v>
          </cell>
          <cell r="I57">
            <v>1507.1258330642559</v>
          </cell>
          <cell r="J57">
            <v>72413.94244659376</v>
          </cell>
        </row>
        <row r="58">
          <cell r="C58">
            <v>894712.6444623527</v>
          </cell>
          <cell r="D58">
            <v>0</v>
          </cell>
          <cell r="H58">
            <v>144237</v>
          </cell>
          <cell r="I58">
            <v>1507.1258330642559</v>
          </cell>
          <cell r="J58">
            <v>59415.41509419354</v>
          </cell>
        </row>
        <row r="59">
          <cell r="C59">
            <v>1003268.9222516032</v>
          </cell>
          <cell r="D59">
            <v>0</v>
          </cell>
          <cell r="H59">
            <v>164048</v>
          </cell>
          <cell r="I59">
            <v>2009.501110752341</v>
          </cell>
          <cell r="J59">
            <v>69587.30810785315</v>
          </cell>
        </row>
        <row r="60">
          <cell r="C60">
            <v>185228.58805183426</v>
          </cell>
          <cell r="D60">
            <v>0</v>
          </cell>
          <cell r="H60">
            <v>23001</v>
          </cell>
          <cell r="I60" t="str">
            <v>N/A</v>
          </cell>
          <cell r="J60">
            <v>13332.988882206524</v>
          </cell>
        </row>
        <row r="61">
          <cell r="C61">
            <v>360775.07539978035</v>
          </cell>
          <cell r="D61">
            <v>0</v>
          </cell>
          <cell r="H61">
            <v>59167</v>
          </cell>
          <cell r="I61" t="str">
            <v>released</v>
          </cell>
          <cell r="J61">
            <v>25854.609533948325</v>
          </cell>
        </row>
        <row r="62">
          <cell r="C62">
            <v>526283.3070045501</v>
          </cell>
          <cell r="D62">
            <v>0</v>
          </cell>
          <cell r="H62">
            <v>84111</v>
          </cell>
          <cell r="I62">
            <v>3181.71009202454</v>
          </cell>
          <cell r="J62">
            <v>22929.62247376352</v>
          </cell>
        </row>
        <row r="63">
          <cell r="C63">
            <v>637596.1945776651</v>
          </cell>
          <cell r="D63">
            <v>0</v>
          </cell>
          <cell r="H63">
            <v>125085</v>
          </cell>
          <cell r="I63" t="str">
            <v>released</v>
          </cell>
          <cell r="J63">
            <v>57288.44540049393</v>
          </cell>
        </row>
        <row r="64">
          <cell r="C64">
            <v>330766.7278274073</v>
          </cell>
          <cell r="D64">
            <v>0</v>
          </cell>
          <cell r="H64">
            <v>67439</v>
          </cell>
          <cell r="J64">
            <v>24334.74595740493</v>
          </cell>
        </row>
        <row r="65">
          <cell r="C65">
            <v>493558.9108413381</v>
          </cell>
          <cell r="D65">
            <v>0</v>
          </cell>
          <cell r="H65">
            <v>74220</v>
          </cell>
          <cell r="I65" t="str">
            <v>N/A</v>
          </cell>
          <cell r="J65">
            <v>28983.268501564504</v>
          </cell>
        </row>
        <row r="66">
          <cell r="C66">
            <v>1771454.6225524067</v>
          </cell>
          <cell r="D66">
            <v>0</v>
          </cell>
          <cell r="H66">
            <v>280647</v>
          </cell>
          <cell r="I66">
            <v>32654.393049725542</v>
          </cell>
        </row>
        <row r="67">
          <cell r="C67">
            <v>1773620.9817849998</v>
          </cell>
          <cell r="D67">
            <v>0</v>
          </cell>
          <cell r="H67">
            <v>307690</v>
          </cell>
          <cell r="I67">
            <v>34998.811012269936</v>
          </cell>
        </row>
        <row r="68">
          <cell r="C68">
            <v>1021955.5025562379</v>
          </cell>
          <cell r="D68">
            <v>72210.02952193776</v>
          </cell>
          <cell r="H68">
            <v>144677</v>
          </cell>
          <cell r="I68" t="str">
            <v>released</v>
          </cell>
          <cell r="J68">
            <v>41697.38988811824</v>
          </cell>
        </row>
        <row r="69">
          <cell r="C69">
            <v>1888516.2518626833</v>
          </cell>
          <cell r="D69">
            <v>17732.546965846792</v>
          </cell>
          <cell r="H69">
            <v>336397</v>
          </cell>
          <cell r="I69">
            <v>11554.63138682596</v>
          </cell>
        </row>
        <row r="70">
          <cell r="C70">
            <v>12352527.68539817</v>
          </cell>
          <cell r="D70">
            <v>124038.12680133336</v>
          </cell>
          <cell r="H70">
            <v>2104167</v>
          </cell>
          <cell r="I70">
            <v>282837.281338392</v>
          </cell>
        </row>
        <row r="71">
          <cell r="C71">
            <v>397549.265653938</v>
          </cell>
          <cell r="D71">
            <v>0</v>
          </cell>
          <cell r="H71">
            <v>65361</v>
          </cell>
          <cell r="J71">
            <v>16630.576983017145</v>
          </cell>
        </row>
        <row r="72">
          <cell r="C72">
            <v>1628715.745136336</v>
          </cell>
          <cell r="D72">
            <v>0</v>
          </cell>
          <cell r="H72">
            <v>240844</v>
          </cell>
          <cell r="I72">
            <v>6195.961758153051</v>
          </cell>
          <cell r="J72">
            <v>85727.96333302453</v>
          </cell>
        </row>
        <row r="73">
          <cell r="C73">
            <v>1821497.7234406571</v>
          </cell>
          <cell r="D73">
            <v>0</v>
          </cell>
          <cell r="H73">
            <v>292002</v>
          </cell>
          <cell r="I73">
            <v>3014.2516661285117</v>
          </cell>
          <cell r="J73">
            <v>129145.5652354714</v>
          </cell>
        </row>
        <row r="74">
          <cell r="C74">
            <v>650569.6051949275</v>
          </cell>
          <cell r="D74">
            <v>0</v>
          </cell>
          <cell r="H74">
            <v>127600</v>
          </cell>
          <cell r="I74">
            <v>40357.48064094285</v>
          </cell>
        </row>
        <row r="75">
          <cell r="C75">
            <v>432975.36390823714</v>
          </cell>
          <cell r="D75">
            <v>0</v>
          </cell>
          <cell r="H75">
            <v>73609</v>
          </cell>
          <cell r="I75">
            <v>36673.39527123022</v>
          </cell>
        </row>
        <row r="76">
          <cell r="C76">
            <v>589697.5804455345</v>
          </cell>
          <cell r="D76">
            <v>0</v>
          </cell>
          <cell r="H76">
            <v>100304</v>
          </cell>
          <cell r="I76" t="str">
            <v>released</v>
          </cell>
          <cell r="J76">
            <v>35605.9991768776</v>
          </cell>
        </row>
        <row r="77">
          <cell r="C77">
            <v>263327.18808434333</v>
          </cell>
          <cell r="D77">
            <v>0</v>
          </cell>
          <cell r="H77">
            <v>50934</v>
          </cell>
          <cell r="I77">
            <v>2176.9595366483695</v>
          </cell>
          <cell r="J77">
            <v>19477.811542062722</v>
          </cell>
        </row>
        <row r="78">
          <cell r="C78">
            <v>881303.4998998012</v>
          </cell>
          <cell r="D78">
            <v>0</v>
          </cell>
          <cell r="H78">
            <v>150599</v>
          </cell>
          <cell r="I78">
            <v>7870.546017113335</v>
          </cell>
          <cell r="J78">
            <v>75842.47280923028</v>
          </cell>
        </row>
        <row r="79">
          <cell r="C79">
            <v>901467.4853574411</v>
          </cell>
          <cell r="D79">
            <v>0</v>
          </cell>
          <cell r="H79">
            <v>172486</v>
          </cell>
          <cell r="I79">
            <v>19257.718978043267</v>
          </cell>
        </row>
        <row r="80">
          <cell r="C80">
            <v>1223837.0953814</v>
          </cell>
          <cell r="D80">
            <v>0</v>
          </cell>
          <cell r="H80">
            <v>160184</v>
          </cell>
          <cell r="I80">
            <v>14066.507775266387</v>
          </cell>
        </row>
        <row r="81">
          <cell r="C81">
            <v>4351411.586574669</v>
          </cell>
          <cell r="D81">
            <v>101963.44936182554</v>
          </cell>
          <cell r="H81">
            <v>689478</v>
          </cell>
          <cell r="I81">
            <v>61792.15915563449</v>
          </cell>
        </row>
        <row r="82">
          <cell r="C82">
            <v>423479.70371017687</v>
          </cell>
          <cell r="D82">
            <v>0</v>
          </cell>
          <cell r="H82">
            <v>55790</v>
          </cell>
          <cell r="I82">
            <v>20262.469533419437</v>
          </cell>
          <cell r="J82">
            <v>26949.003869622647</v>
          </cell>
        </row>
        <row r="83">
          <cell r="C83">
            <v>1143487.8785295573</v>
          </cell>
          <cell r="D83">
            <v>0</v>
          </cell>
          <cell r="H83">
            <v>203935</v>
          </cell>
          <cell r="I83">
            <v>6028.503332257023</v>
          </cell>
        </row>
        <row r="84">
          <cell r="C84">
            <v>1011704.0184083635</v>
          </cell>
          <cell r="D84">
            <v>25398.427240377325</v>
          </cell>
          <cell r="H84">
            <v>173584</v>
          </cell>
          <cell r="I84">
            <v>20095.01110752341</v>
          </cell>
          <cell r="J84">
            <v>101941.25051455272</v>
          </cell>
        </row>
        <row r="85">
          <cell r="C85">
            <v>637958.962959604</v>
          </cell>
          <cell r="D85">
            <v>0</v>
          </cell>
          <cell r="H85">
            <v>145450</v>
          </cell>
          <cell r="I85">
            <v>14066.507775266387</v>
          </cell>
        </row>
        <row r="86">
          <cell r="C86">
            <v>2589031.779705343</v>
          </cell>
          <cell r="D86">
            <v>86841.83264031928</v>
          </cell>
          <cell r="H86">
            <v>451699</v>
          </cell>
          <cell r="I86">
            <v>41027.31434452696</v>
          </cell>
        </row>
        <row r="87">
          <cell r="C87">
            <v>244953.40664065522</v>
          </cell>
          <cell r="D87">
            <v>0</v>
          </cell>
          <cell r="H87">
            <v>40806</v>
          </cell>
          <cell r="I87">
            <v>1674.5842589602842</v>
          </cell>
          <cell r="J87">
            <v>27500.414903903347</v>
          </cell>
        </row>
        <row r="88">
          <cell r="C88">
            <v>1304911.3010803459</v>
          </cell>
          <cell r="D88">
            <v>25207.55893909232</v>
          </cell>
          <cell r="H88">
            <v>207553</v>
          </cell>
          <cell r="I88">
            <v>3516.626943816597</v>
          </cell>
          <cell r="J88">
            <v>113454.1848999448</v>
          </cell>
        </row>
        <row r="89">
          <cell r="C89">
            <v>1163279.870174599</v>
          </cell>
          <cell r="D89">
            <v>0</v>
          </cell>
          <cell r="H89">
            <v>196616</v>
          </cell>
          <cell r="I89">
            <v>837.2921294801421</v>
          </cell>
          <cell r="J89">
            <v>82954.45362880483</v>
          </cell>
        </row>
        <row r="90">
          <cell r="C90">
            <v>638194.4432602519</v>
          </cell>
          <cell r="D90">
            <v>0</v>
          </cell>
          <cell r="H90">
            <v>94915</v>
          </cell>
          <cell r="I90" t="str">
            <v>released</v>
          </cell>
          <cell r="J90">
            <v>34196.83380057411</v>
          </cell>
        </row>
        <row r="91">
          <cell r="C91">
            <v>55757638</v>
          </cell>
          <cell r="H91">
            <v>6554731.3</v>
          </cell>
          <cell r="I91">
            <v>1119124.660263158</v>
          </cell>
        </row>
        <row r="92">
          <cell r="C92">
            <v>543479.891626173</v>
          </cell>
          <cell r="D92">
            <v>0</v>
          </cell>
          <cell r="H92">
            <v>86961</v>
          </cell>
          <cell r="I92">
            <v>4019.002221504682</v>
          </cell>
          <cell r="J92">
            <v>40924.071619995135</v>
          </cell>
        </row>
        <row r="93">
          <cell r="C93">
            <v>1458238.8671203514</v>
          </cell>
          <cell r="D93">
            <v>0</v>
          </cell>
          <cell r="H93">
            <v>262271</v>
          </cell>
          <cell r="I93">
            <v>8875.296572489506</v>
          </cell>
          <cell r="J93">
            <v>105311.34438977402</v>
          </cell>
        </row>
        <row r="94">
          <cell r="C94">
            <v>6167208</v>
          </cell>
          <cell r="D94">
            <v>46809.46767299658</v>
          </cell>
          <cell r="H94">
            <v>894710</v>
          </cell>
          <cell r="I94">
            <v>100977.43081530514</v>
          </cell>
        </row>
        <row r="95">
          <cell r="C95">
            <v>165582.75280953213</v>
          </cell>
          <cell r="D95">
            <v>0</v>
          </cell>
          <cell r="H95">
            <v>31491</v>
          </cell>
          <cell r="I95" t="str">
            <v>released</v>
          </cell>
        </row>
        <row r="96">
          <cell r="C96">
            <v>784215.6311389662</v>
          </cell>
          <cell r="D96">
            <v>0</v>
          </cell>
          <cell r="H96">
            <v>169740</v>
          </cell>
          <cell r="I96">
            <v>1004.7505553761705</v>
          </cell>
          <cell r="J96">
            <v>61174.839165883976</v>
          </cell>
        </row>
        <row r="97">
          <cell r="C97">
            <v>1639742.0638052342</v>
          </cell>
          <cell r="D97">
            <v>0</v>
          </cell>
          <cell r="H97">
            <v>241753</v>
          </cell>
          <cell r="I97">
            <v>68992.87146916371</v>
          </cell>
        </row>
        <row r="98">
          <cell r="C98">
            <v>605157.1164424132</v>
          </cell>
          <cell r="D98">
            <v>0</v>
          </cell>
          <cell r="H98">
            <v>53816</v>
          </cell>
          <cell r="I98" t="str">
            <v>released</v>
          </cell>
          <cell r="J98">
            <v>13900.366003060282</v>
          </cell>
        </row>
        <row r="99">
          <cell r="C99">
            <v>879573.0912531109</v>
          </cell>
          <cell r="D99">
            <v>0</v>
          </cell>
          <cell r="H99">
            <v>144678</v>
          </cell>
          <cell r="I99">
            <v>20764.844811107523</v>
          </cell>
        </row>
        <row r="100">
          <cell r="C100">
            <v>523222.66218535864</v>
          </cell>
          <cell r="D100">
            <v>0</v>
          </cell>
          <cell r="H100">
            <v>142245</v>
          </cell>
          <cell r="I100">
            <v>10884.797683241846</v>
          </cell>
        </row>
        <row r="101">
          <cell r="C101">
            <v>360192.24274643493</v>
          </cell>
          <cell r="D101">
            <v>0</v>
          </cell>
          <cell r="H101">
            <v>36480</v>
          </cell>
          <cell r="I101" t="str">
            <v>released</v>
          </cell>
          <cell r="J101">
            <v>22854.28981672058</v>
          </cell>
        </row>
        <row r="102">
          <cell r="C102">
            <v>952821.0137741007</v>
          </cell>
          <cell r="D102">
            <v>0</v>
          </cell>
          <cell r="H102">
            <v>154859</v>
          </cell>
          <cell r="J102">
            <v>65099.92601450242</v>
          </cell>
        </row>
        <row r="103">
          <cell r="C103">
            <v>457516.9471807072</v>
          </cell>
          <cell r="D103">
            <v>0</v>
          </cell>
          <cell r="H103">
            <v>76493</v>
          </cell>
          <cell r="I103" t="str">
            <v>released</v>
          </cell>
          <cell r="J103">
            <v>32848.0098520341</v>
          </cell>
        </row>
        <row r="104">
          <cell r="C104">
            <v>396411.55945845984</v>
          </cell>
          <cell r="D104">
            <v>46982.11075063228</v>
          </cell>
          <cell r="H104">
            <v>65000</v>
          </cell>
          <cell r="I104" t="str">
            <v>released</v>
          </cell>
          <cell r="J104">
            <v>21360.364770881282</v>
          </cell>
        </row>
        <row r="105">
          <cell r="C105">
            <v>204368.91520477468</v>
          </cell>
          <cell r="D105">
            <v>0</v>
          </cell>
          <cell r="H105">
            <v>44548</v>
          </cell>
          <cell r="I105" t="str">
            <v>N/A</v>
          </cell>
          <cell r="J105">
            <v>14146.856329282044</v>
          </cell>
        </row>
        <row r="106">
          <cell r="C106">
            <v>664907.4558982301</v>
          </cell>
          <cell r="D106">
            <v>0</v>
          </cell>
          <cell r="H106">
            <v>114020</v>
          </cell>
          <cell r="I106">
            <v>1004.7505553761705</v>
          </cell>
          <cell r="J106">
            <v>49861.949974567855</v>
          </cell>
        </row>
        <row r="107">
          <cell r="C107">
            <v>2561386.741547024</v>
          </cell>
          <cell r="D107">
            <v>25323.120476664095</v>
          </cell>
          <cell r="H107">
            <v>386451</v>
          </cell>
          <cell r="I107">
            <v>84231.58822570229</v>
          </cell>
        </row>
        <row r="108">
          <cell r="C108">
            <v>1209334.4332889412</v>
          </cell>
          <cell r="D108">
            <v>0</v>
          </cell>
          <cell r="H108">
            <v>184767</v>
          </cell>
          <cell r="I108">
            <v>14401.424627058444</v>
          </cell>
          <cell r="J108">
            <v>82763.39177521752</v>
          </cell>
        </row>
        <row r="109">
          <cell r="C109">
            <v>60104.44146686089</v>
          </cell>
          <cell r="D109">
            <v>0</v>
          </cell>
          <cell r="H109">
            <v>16918</v>
          </cell>
          <cell r="I109" t="str">
            <v>N/A</v>
          </cell>
        </row>
        <row r="110">
          <cell r="C110">
            <v>1622199.4213067677</v>
          </cell>
          <cell r="D110">
            <v>47427.59542531968</v>
          </cell>
          <cell r="H110">
            <v>345009</v>
          </cell>
          <cell r="I110">
            <v>2679.3348143364547</v>
          </cell>
          <cell r="J110">
            <v>137714.57916317842</v>
          </cell>
        </row>
        <row r="111">
          <cell r="C111">
            <v>1924403.789893037</v>
          </cell>
          <cell r="D111">
            <v>0</v>
          </cell>
          <cell r="H111">
            <v>334735</v>
          </cell>
          <cell r="I111">
            <v>72509.4984129803</v>
          </cell>
        </row>
        <row r="112">
          <cell r="C112">
            <v>150544.1999920462</v>
          </cell>
          <cell r="D112">
            <v>0</v>
          </cell>
          <cell r="H112">
            <v>25167</v>
          </cell>
          <cell r="I112" t="str">
            <v>released</v>
          </cell>
        </row>
        <row r="113">
          <cell r="C113">
            <v>4660053.749779076</v>
          </cell>
          <cell r="D113">
            <v>0</v>
          </cell>
          <cell r="H113">
            <v>673045</v>
          </cell>
          <cell r="I113">
            <v>259225.643287052</v>
          </cell>
        </row>
        <row r="114">
          <cell r="C114">
            <v>1163163.8436677884</v>
          </cell>
          <cell r="D114">
            <v>0</v>
          </cell>
          <cell r="H114">
            <v>207713</v>
          </cell>
          <cell r="I114" t="str">
            <v>N/A</v>
          </cell>
          <cell r="J114">
            <v>55711.543513906356</v>
          </cell>
        </row>
        <row r="115">
          <cell r="C115">
            <v>703753.3050462259</v>
          </cell>
          <cell r="D115">
            <v>0</v>
          </cell>
          <cell r="H115">
            <v>93726</v>
          </cell>
          <cell r="I115" t="str">
            <v>released</v>
          </cell>
          <cell r="J115">
            <v>43537.493068021446</v>
          </cell>
        </row>
        <row r="116">
          <cell r="C116">
            <v>3162016.811339482</v>
          </cell>
          <cell r="D116">
            <v>50599.37064748751</v>
          </cell>
          <cell r="H116">
            <v>493876</v>
          </cell>
          <cell r="I116">
            <v>61624.700729738455</v>
          </cell>
          <cell r="J116">
            <v>272538.4540868633</v>
          </cell>
        </row>
        <row r="117">
          <cell r="C117">
            <v>5474469.269643048</v>
          </cell>
          <cell r="H117">
            <v>893626</v>
          </cell>
          <cell r="I117">
            <v>155736.33608330644</v>
          </cell>
        </row>
        <row r="118">
          <cell r="C118">
            <v>717732.303661777</v>
          </cell>
          <cell r="D118">
            <v>0</v>
          </cell>
          <cell r="H118">
            <v>121806</v>
          </cell>
          <cell r="I118">
            <v>3014.2516661285117</v>
          </cell>
        </row>
        <row r="119">
          <cell r="C119">
            <v>75056.27551002425</v>
          </cell>
          <cell r="D119">
            <v>0</v>
          </cell>
          <cell r="H119">
            <v>13463</v>
          </cell>
          <cell r="I119" t="str">
            <v>released</v>
          </cell>
        </row>
        <row r="120">
          <cell r="C120">
            <v>441036.90445093316</v>
          </cell>
          <cell r="D120">
            <v>0</v>
          </cell>
          <cell r="H120">
            <v>77954</v>
          </cell>
          <cell r="I120" t="str">
            <v>released</v>
          </cell>
          <cell r="J120">
            <v>41476.626432561876</v>
          </cell>
        </row>
        <row r="121">
          <cell r="C121">
            <v>2602491.4048961266</v>
          </cell>
          <cell r="D121">
            <v>33216.22724819562</v>
          </cell>
          <cell r="H121">
            <v>490203</v>
          </cell>
          <cell r="I121" t="str">
            <v>released</v>
          </cell>
        </row>
        <row r="122">
          <cell r="C122">
            <v>4123052.722049617</v>
          </cell>
          <cell r="D122">
            <v>0</v>
          </cell>
          <cell r="H122">
            <v>712278</v>
          </cell>
          <cell r="I122">
            <v>73514.24896835648</v>
          </cell>
        </row>
        <row r="123">
          <cell r="C123">
            <v>533803.1568130854</v>
          </cell>
          <cell r="D123">
            <v>0</v>
          </cell>
          <cell r="H123">
            <v>51484</v>
          </cell>
          <cell r="I123">
            <v>10549.880831449791</v>
          </cell>
          <cell r="J123">
            <v>28824.433924061894</v>
          </cell>
        </row>
        <row r="124">
          <cell r="C124">
            <v>1998592.3511515711</v>
          </cell>
          <cell r="D124">
            <v>0</v>
          </cell>
          <cell r="H124">
            <v>427794</v>
          </cell>
          <cell r="I124" t="str">
            <v>released</v>
          </cell>
        </row>
        <row r="125">
          <cell r="C125">
            <v>383658.42800419196</v>
          </cell>
          <cell r="D125">
            <v>7776.860027112</v>
          </cell>
          <cell r="H125">
            <v>71758</v>
          </cell>
          <cell r="I125">
            <v>3684.085369712625</v>
          </cell>
          <cell r="J125">
            <v>25986.701679638314</v>
          </cell>
        </row>
        <row r="126">
          <cell r="C126">
            <v>271947.66989292885</v>
          </cell>
          <cell r="D126">
            <v>0</v>
          </cell>
          <cell r="H126">
            <v>55532</v>
          </cell>
          <cell r="I126">
            <v>2344.4179625443976</v>
          </cell>
          <cell r="J126">
            <v>23863.77387860081</v>
          </cell>
        </row>
        <row r="127">
          <cell r="C127">
            <v>874743.0884647755</v>
          </cell>
          <cell r="D127">
            <v>0</v>
          </cell>
          <cell r="H127">
            <v>133533</v>
          </cell>
          <cell r="I127">
            <v>4856.294350984824</v>
          </cell>
          <cell r="J127">
            <v>63604.85922556976</v>
          </cell>
        </row>
        <row r="128">
          <cell r="C128">
            <v>625988.6469270751</v>
          </cell>
          <cell r="D128">
            <v>0</v>
          </cell>
          <cell r="H128">
            <v>112533</v>
          </cell>
          <cell r="I128">
            <v>14903.79990474653</v>
          </cell>
        </row>
        <row r="129">
          <cell r="C129">
            <v>612425.3517361218</v>
          </cell>
          <cell r="D129">
            <v>0</v>
          </cell>
          <cell r="H129">
            <v>80641</v>
          </cell>
          <cell r="I129">
            <v>7368.17073942525</v>
          </cell>
          <cell r="J129">
            <v>28156.48368655027</v>
          </cell>
        </row>
        <row r="130">
          <cell r="C130">
            <v>1273029.5274726811</v>
          </cell>
          <cell r="D130">
            <v>0</v>
          </cell>
          <cell r="H130">
            <v>154090</v>
          </cell>
          <cell r="I130">
            <v>1172.2089812721988</v>
          </cell>
          <cell r="J130">
            <v>88096.44120126571</v>
          </cell>
        </row>
        <row r="131">
          <cell r="C131">
            <v>248876.36096259713</v>
          </cell>
          <cell r="D131">
            <v>0</v>
          </cell>
          <cell r="H131">
            <v>43468</v>
          </cell>
          <cell r="I131" t="str">
            <v>N/A</v>
          </cell>
          <cell r="J131">
            <v>14386.777053533398</v>
          </cell>
        </row>
        <row r="132">
          <cell r="C132">
            <v>2016794.6459434584</v>
          </cell>
          <cell r="D132">
            <v>0</v>
          </cell>
          <cell r="H132">
            <v>287343</v>
          </cell>
          <cell r="I132">
            <v>58442.99063771392</v>
          </cell>
          <cell r="J132">
            <v>128512.52058761108</v>
          </cell>
        </row>
        <row r="133">
          <cell r="C133">
            <v>1653930.7484514355</v>
          </cell>
          <cell r="D133">
            <v>0</v>
          </cell>
          <cell r="H133">
            <v>310420</v>
          </cell>
          <cell r="I133">
            <v>10549.880831449791</v>
          </cell>
        </row>
        <row r="134">
          <cell r="C134">
            <v>643756.6615756255</v>
          </cell>
          <cell r="D134">
            <v>55543.36118262115</v>
          </cell>
          <cell r="H134">
            <v>132560</v>
          </cell>
          <cell r="I134" t="str">
            <v>released</v>
          </cell>
          <cell r="J134">
            <v>45071.37708693601</v>
          </cell>
        </row>
        <row r="135">
          <cell r="C135">
            <v>1166281.0858729733</v>
          </cell>
          <cell r="D135">
            <v>0</v>
          </cell>
          <cell r="H135">
            <v>198332</v>
          </cell>
          <cell r="I135">
            <v>1339.6674071682273</v>
          </cell>
          <cell r="J135">
            <v>87913.56692782928</v>
          </cell>
        </row>
        <row r="136">
          <cell r="C136">
            <v>312228.5016304201</v>
          </cell>
          <cell r="D136">
            <v>0</v>
          </cell>
          <cell r="H136">
            <v>48210</v>
          </cell>
          <cell r="I136" t="str">
            <v>N/A</v>
          </cell>
          <cell r="J136">
            <v>18898.748344841537</v>
          </cell>
        </row>
        <row r="137">
          <cell r="C137">
            <v>1113951.1525873945</v>
          </cell>
          <cell r="D137">
            <v>0</v>
          </cell>
          <cell r="H137">
            <v>181210</v>
          </cell>
          <cell r="I137" t="str">
            <v>released</v>
          </cell>
          <cell r="J137">
            <v>77979.42512302432</v>
          </cell>
        </row>
        <row r="138">
          <cell r="C138">
            <v>1181443.197813998</v>
          </cell>
          <cell r="D138">
            <v>5174.203786046707</v>
          </cell>
          <cell r="H138">
            <v>391343</v>
          </cell>
          <cell r="I138">
            <v>60285.03332257023</v>
          </cell>
        </row>
        <row r="139">
          <cell r="C139">
            <v>1371245.5972858854</v>
          </cell>
          <cell r="D139">
            <v>0</v>
          </cell>
          <cell r="H139">
            <v>322602</v>
          </cell>
          <cell r="I139">
            <v>30812.350364869228</v>
          </cell>
        </row>
        <row r="140">
          <cell r="C140">
            <v>209490.35141436267</v>
          </cell>
          <cell r="D140">
            <v>0</v>
          </cell>
          <cell r="H140">
            <v>38956</v>
          </cell>
          <cell r="I140" t="str">
            <v>N/A</v>
          </cell>
          <cell r="J140">
            <v>12740.306175572086</v>
          </cell>
        </row>
        <row r="142">
          <cell r="G142">
            <v>390543.38</v>
          </cell>
          <cell r="H142">
            <v>10523</v>
          </cell>
        </row>
        <row r="143">
          <cell r="G143">
            <v>100854.98000000001</v>
          </cell>
          <cell r="H143">
            <v>2031</v>
          </cell>
        </row>
        <row r="144">
          <cell r="C144">
            <v>156651.58669037776</v>
          </cell>
          <cell r="H144">
            <v>3767</v>
          </cell>
        </row>
        <row r="145">
          <cell r="C145">
            <v>177279.3615129371</v>
          </cell>
          <cell r="H145">
            <v>4809</v>
          </cell>
        </row>
        <row r="146">
          <cell r="C146">
            <v>50915.28965093749</v>
          </cell>
          <cell r="H146">
            <v>1296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I-A FINAL 12-13"/>
      <sheetName val="Rules for allocation"/>
    </sheetNames>
    <sheetDataSet>
      <sheetData sheetId="0">
        <row r="35">
          <cell r="L35">
            <v>98190.22</v>
          </cell>
        </row>
        <row r="36">
          <cell r="L36">
            <v>20009</v>
          </cell>
        </row>
        <row r="37">
          <cell r="L37">
            <v>63556</v>
          </cell>
        </row>
        <row r="38">
          <cell r="L38">
            <v>294553</v>
          </cell>
        </row>
        <row r="39">
          <cell r="L39">
            <v>102324</v>
          </cell>
        </row>
        <row r="40">
          <cell r="L40">
            <v>264790</v>
          </cell>
        </row>
        <row r="41">
          <cell r="L41">
            <v>11309</v>
          </cell>
        </row>
        <row r="42">
          <cell r="L42">
            <v>124152</v>
          </cell>
        </row>
        <row r="43">
          <cell r="L43">
            <v>93172</v>
          </cell>
        </row>
        <row r="44">
          <cell r="L44">
            <v>396992</v>
          </cell>
        </row>
        <row r="45">
          <cell r="L45">
            <v>24377</v>
          </cell>
        </row>
        <row r="46">
          <cell r="L46">
            <v>298437</v>
          </cell>
        </row>
        <row r="47">
          <cell r="L47">
            <v>138607</v>
          </cell>
        </row>
        <row r="48">
          <cell r="L48">
            <v>390545</v>
          </cell>
        </row>
        <row r="49">
          <cell r="L49">
            <v>85338</v>
          </cell>
        </row>
        <row r="50">
          <cell r="L50">
            <v>299400</v>
          </cell>
        </row>
        <row r="51">
          <cell r="L51">
            <v>207200</v>
          </cell>
        </row>
        <row r="52">
          <cell r="L52">
            <v>108005</v>
          </cell>
        </row>
        <row r="53">
          <cell r="L53">
            <v>289233</v>
          </cell>
        </row>
        <row r="54">
          <cell r="L54">
            <v>68143</v>
          </cell>
        </row>
        <row r="55">
          <cell r="L55">
            <v>248203</v>
          </cell>
        </row>
        <row r="56">
          <cell r="L56">
            <v>37731</v>
          </cell>
        </row>
        <row r="57">
          <cell r="L57">
            <v>267540</v>
          </cell>
        </row>
        <row r="58">
          <cell r="L58">
            <v>160275</v>
          </cell>
        </row>
        <row r="59">
          <cell r="L59">
            <v>75406</v>
          </cell>
        </row>
        <row r="60">
          <cell r="L60">
            <v>323031</v>
          </cell>
        </row>
        <row r="61">
          <cell r="L61">
            <v>3452606.75</v>
          </cell>
        </row>
        <row r="62">
          <cell r="L62">
            <v>48948</v>
          </cell>
        </row>
        <row r="63">
          <cell r="L63">
            <v>76735</v>
          </cell>
        </row>
        <row r="64">
          <cell r="L64">
            <v>130676</v>
          </cell>
        </row>
        <row r="65">
          <cell r="L65">
            <v>314673</v>
          </cell>
        </row>
        <row r="66">
          <cell r="L66">
            <v>115349</v>
          </cell>
        </row>
        <row r="67">
          <cell r="L67">
            <v>181082</v>
          </cell>
        </row>
        <row r="68">
          <cell r="L68">
            <v>94637</v>
          </cell>
        </row>
        <row r="69">
          <cell r="L69">
            <v>28324</v>
          </cell>
        </row>
        <row r="70">
          <cell r="L70">
            <v>231215</v>
          </cell>
        </row>
        <row r="71">
          <cell r="L71">
            <v>56011</v>
          </cell>
        </row>
        <row r="72">
          <cell r="L72">
            <v>144751</v>
          </cell>
        </row>
        <row r="73">
          <cell r="L73">
            <v>250536</v>
          </cell>
        </row>
        <row r="74">
          <cell r="L74">
            <v>111579</v>
          </cell>
        </row>
        <row r="75">
          <cell r="L75">
            <v>81987</v>
          </cell>
        </row>
        <row r="76">
          <cell r="L76">
            <v>192768</v>
          </cell>
        </row>
        <row r="77">
          <cell r="L77">
            <v>171590</v>
          </cell>
        </row>
        <row r="78">
          <cell r="L78">
            <v>319386</v>
          </cell>
        </row>
        <row r="79">
          <cell r="L79">
            <v>105966</v>
          </cell>
        </row>
        <row r="80">
          <cell r="L80">
            <v>160372</v>
          </cell>
        </row>
        <row r="81">
          <cell r="L81">
            <v>382206</v>
          </cell>
        </row>
        <row r="82">
          <cell r="L82">
            <v>2042243</v>
          </cell>
        </row>
        <row r="83">
          <cell r="L83">
            <v>91185</v>
          </cell>
        </row>
        <row r="84">
          <cell r="L84">
            <v>237866</v>
          </cell>
        </row>
        <row r="85">
          <cell r="L85">
            <v>215331</v>
          </cell>
        </row>
        <row r="86">
          <cell r="L86">
            <v>334835</v>
          </cell>
        </row>
        <row r="87">
          <cell r="L87">
            <v>208038</v>
          </cell>
        </row>
        <row r="88">
          <cell r="L88">
            <v>124800</v>
          </cell>
        </row>
        <row r="89">
          <cell r="L89">
            <v>144237</v>
          </cell>
        </row>
        <row r="90">
          <cell r="L90">
            <v>164048</v>
          </cell>
        </row>
        <row r="91">
          <cell r="L91">
            <v>23001</v>
          </cell>
        </row>
        <row r="92">
          <cell r="L92">
            <v>59167</v>
          </cell>
        </row>
        <row r="93">
          <cell r="L93">
            <v>84111</v>
          </cell>
        </row>
        <row r="94">
          <cell r="L94">
            <v>125085</v>
          </cell>
        </row>
        <row r="95">
          <cell r="L95">
            <v>67439</v>
          </cell>
        </row>
        <row r="96">
          <cell r="L96">
            <v>74220</v>
          </cell>
        </row>
        <row r="97">
          <cell r="L97">
            <v>280647</v>
          </cell>
        </row>
        <row r="98">
          <cell r="L98">
            <v>307690</v>
          </cell>
        </row>
        <row r="99">
          <cell r="L99">
            <v>144677</v>
          </cell>
        </row>
        <row r="100">
          <cell r="L100">
            <v>336397</v>
          </cell>
        </row>
        <row r="101">
          <cell r="L101">
            <v>2104167</v>
          </cell>
        </row>
        <row r="102">
          <cell r="L102">
            <v>65361</v>
          </cell>
        </row>
        <row r="103">
          <cell r="L103">
            <v>240844</v>
          </cell>
        </row>
        <row r="104">
          <cell r="L104">
            <v>292002</v>
          </cell>
        </row>
        <row r="105">
          <cell r="L105">
            <v>127600</v>
          </cell>
        </row>
        <row r="106">
          <cell r="L106">
            <v>73609</v>
          </cell>
        </row>
        <row r="107">
          <cell r="L107">
            <v>100304</v>
          </cell>
        </row>
        <row r="108">
          <cell r="L108">
            <v>50934</v>
          </cell>
        </row>
        <row r="109">
          <cell r="L109">
            <v>150599</v>
          </cell>
        </row>
        <row r="110">
          <cell r="L110">
            <v>172486</v>
          </cell>
        </row>
        <row r="111">
          <cell r="L111">
            <v>160184</v>
          </cell>
        </row>
        <row r="112">
          <cell r="L112">
            <v>689478</v>
          </cell>
        </row>
        <row r="113">
          <cell r="L113">
            <v>55790</v>
          </cell>
        </row>
        <row r="114">
          <cell r="L114">
            <v>203935</v>
          </cell>
        </row>
        <row r="115">
          <cell r="L115">
            <v>173584</v>
          </cell>
        </row>
        <row r="116">
          <cell r="L116">
            <v>145450</v>
          </cell>
        </row>
        <row r="117">
          <cell r="L117">
            <v>451699</v>
          </cell>
        </row>
        <row r="118">
          <cell r="L118">
            <v>40806</v>
          </cell>
        </row>
        <row r="119">
          <cell r="L119">
            <v>207553</v>
          </cell>
        </row>
        <row r="120">
          <cell r="L120">
            <v>196616</v>
          </cell>
        </row>
        <row r="121">
          <cell r="L121">
            <v>94915</v>
          </cell>
        </row>
        <row r="122">
          <cell r="L122">
            <v>6554731.3</v>
          </cell>
        </row>
        <row r="123">
          <cell r="L123">
            <v>86961</v>
          </cell>
        </row>
        <row r="124">
          <cell r="L124">
            <v>262271</v>
          </cell>
        </row>
        <row r="125">
          <cell r="L125">
            <v>894710</v>
          </cell>
        </row>
        <row r="126">
          <cell r="L126">
            <v>31491</v>
          </cell>
        </row>
        <row r="127">
          <cell r="L127">
            <v>169740</v>
          </cell>
        </row>
        <row r="128">
          <cell r="L128">
            <v>241753</v>
          </cell>
        </row>
        <row r="129">
          <cell r="L129">
            <v>53816</v>
          </cell>
        </row>
        <row r="130">
          <cell r="L130">
            <v>144678</v>
          </cell>
        </row>
        <row r="131">
          <cell r="L131">
            <v>142245</v>
          </cell>
        </row>
        <row r="132">
          <cell r="L132">
            <v>36480</v>
          </cell>
        </row>
        <row r="133">
          <cell r="L133">
            <v>154859</v>
          </cell>
        </row>
        <row r="134">
          <cell r="L134">
            <v>76493</v>
          </cell>
        </row>
        <row r="135">
          <cell r="L135">
            <v>65000</v>
          </cell>
        </row>
        <row r="136">
          <cell r="L136">
            <v>44548</v>
          </cell>
        </row>
        <row r="137">
          <cell r="L137">
            <v>114020</v>
          </cell>
        </row>
        <row r="138">
          <cell r="L138">
            <v>386451</v>
          </cell>
        </row>
        <row r="139">
          <cell r="L139">
            <v>184767</v>
          </cell>
        </row>
        <row r="140">
          <cell r="L140">
            <v>16918</v>
          </cell>
        </row>
        <row r="141">
          <cell r="L141">
            <v>345009</v>
          </cell>
        </row>
        <row r="142">
          <cell r="L142">
            <v>334735</v>
          </cell>
        </row>
        <row r="143">
          <cell r="L143">
            <v>25167</v>
          </cell>
        </row>
        <row r="144">
          <cell r="L144">
            <v>673045</v>
          </cell>
        </row>
        <row r="145">
          <cell r="L145">
            <v>207713</v>
          </cell>
        </row>
        <row r="146">
          <cell r="L146">
            <v>93726</v>
          </cell>
        </row>
        <row r="147">
          <cell r="L147">
            <v>493876</v>
          </cell>
        </row>
        <row r="148">
          <cell r="L148">
            <v>893626</v>
          </cell>
        </row>
        <row r="149">
          <cell r="L149">
            <v>121806</v>
          </cell>
        </row>
        <row r="150">
          <cell r="L150">
            <v>13463</v>
          </cell>
        </row>
        <row r="151">
          <cell r="L151">
            <v>77954</v>
          </cell>
        </row>
        <row r="152">
          <cell r="L152">
            <v>490203</v>
          </cell>
        </row>
        <row r="153">
          <cell r="L153">
            <v>712278</v>
          </cell>
        </row>
        <row r="154">
          <cell r="L154">
            <v>51484</v>
          </cell>
        </row>
        <row r="155">
          <cell r="L155">
            <v>427794</v>
          </cell>
        </row>
        <row r="156">
          <cell r="L156">
            <v>71758</v>
          </cell>
        </row>
        <row r="157">
          <cell r="L157">
            <v>55532</v>
          </cell>
        </row>
        <row r="158">
          <cell r="L158">
            <v>133533</v>
          </cell>
        </row>
        <row r="159">
          <cell r="L159">
            <v>112533</v>
          </cell>
        </row>
        <row r="160">
          <cell r="L160">
            <v>80641</v>
          </cell>
        </row>
        <row r="161">
          <cell r="L161">
            <v>154090</v>
          </cell>
        </row>
        <row r="162">
          <cell r="L162">
            <v>43468</v>
          </cell>
        </row>
        <row r="163">
          <cell r="L163">
            <v>287343</v>
          </cell>
        </row>
        <row r="164">
          <cell r="L164">
            <v>310420</v>
          </cell>
        </row>
        <row r="165">
          <cell r="L165">
            <v>132560</v>
          </cell>
        </row>
        <row r="166">
          <cell r="L166">
            <v>198332</v>
          </cell>
        </row>
        <row r="167">
          <cell r="L167">
            <v>48210</v>
          </cell>
        </row>
        <row r="168">
          <cell r="L168">
            <v>181210</v>
          </cell>
        </row>
        <row r="169">
          <cell r="L169">
            <v>391343</v>
          </cell>
        </row>
        <row r="170">
          <cell r="L170">
            <v>322602</v>
          </cell>
        </row>
        <row r="171">
          <cell r="L171">
            <v>38956</v>
          </cell>
        </row>
        <row r="173">
          <cell r="L173">
            <v>10523</v>
          </cell>
        </row>
        <row r="174">
          <cell r="L174">
            <v>2031</v>
          </cell>
        </row>
        <row r="175">
          <cell r="L175">
            <v>3767</v>
          </cell>
        </row>
        <row r="176">
          <cell r="L176">
            <v>4809</v>
          </cell>
        </row>
        <row r="177">
          <cell r="L177">
            <v>1296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loc Comps-FY14 prelim to fina"/>
      <sheetName val="FY13 finals"/>
    </sheetNames>
    <sheetDataSet>
      <sheetData sheetId="0">
        <row r="4">
          <cell r="J4">
            <v>0</v>
          </cell>
          <cell r="T4">
            <v>167944.05</v>
          </cell>
        </row>
        <row r="5">
          <cell r="J5">
            <v>0</v>
          </cell>
          <cell r="T5">
            <v>18697</v>
          </cell>
        </row>
        <row r="6">
          <cell r="J6">
            <v>0</v>
          </cell>
          <cell r="T6">
            <v>60193</v>
          </cell>
        </row>
        <row r="7">
          <cell r="J7">
            <v>28843.6711761427</v>
          </cell>
          <cell r="T7">
            <v>276397</v>
          </cell>
        </row>
        <row r="8">
          <cell r="J8">
            <v>0</v>
          </cell>
          <cell r="T8">
            <v>95536</v>
          </cell>
          <cell r="AC8">
            <v>27411.738433186947</v>
          </cell>
        </row>
        <row r="9">
          <cell r="J9">
            <v>0</v>
          </cell>
          <cell r="T9">
            <v>237098</v>
          </cell>
          <cell r="AC9">
            <v>146113.26740837647</v>
          </cell>
        </row>
        <row r="10">
          <cell r="J10">
            <v>0</v>
          </cell>
          <cell r="T10">
            <v>10411</v>
          </cell>
        </row>
        <row r="11">
          <cell r="J11">
            <v>0</v>
          </cell>
          <cell r="T11">
            <v>116332</v>
          </cell>
          <cell r="AC11">
            <v>40763.93260092645</v>
          </cell>
        </row>
        <row r="12">
          <cell r="J12">
            <v>0</v>
          </cell>
          <cell r="T12">
            <v>86797</v>
          </cell>
          <cell r="AC12">
            <v>33329.06798697463</v>
          </cell>
        </row>
        <row r="13">
          <cell r="J13">
            <v>76638.77370367968</v>
          </cell>
          <cell r="O13">
            <v>16745</v>
          </cell>
          <cell r="T13">
            <v>368407</v>
          </cell>
        </row>
        <row r="14">
          <cell r="J14">
            <v>0</v>
          </cell>
          <cell r="T14">
            <v>22209</v>
          </cell>
        </row>
        <row r="15">
          <cell r="J15">
            <v>0</v>
          </cell>
          <cell r="T15">
            <v>273961</v>
          </cell>
        </row>
        <row r="16">
          <cell r="J16">
            <v>0</v>
          </cell>
          <cell r="T16">
            <v>126859</v>
          </cell>
        </row>
        <row r="17">
          <cell r="J17">
            <v>0</v>
          </cell>
          <cell r="T17">
            <v>370706</v>
          </cell>
          <cell r="AC17">
            <v>102110.21532754997</v>
          </cell>
        </row>
        <row r="18">
          <cell r="J18">
            <v>0</v>
          </cell>
          <cell r="T18">
            <v>80722</v>
          </cell>
          <cell r="AC18">
            <v>37318.48409510726</v>
          </cell>
        </row>
        <row r="19">
          <cell r="J19">
            <v>0</v>
          </cell>
          <cell r="T19">
            <v>275025</v>
          </cell>
        </row>
        <row r="20">
          <cell r="J20">
            <v>2635.46435727386</v>
          </cell>
          <cell r="T20">
            <v>194665</v>
          </cell>
        </row>
        <row r="21">
          <cell r="J21">
            <v>19129.053952793267</v>
          </cell>
          <cell r="T21">
            <v>99888</v>
          </cell>
        </row>
        <row r="22">
          <cell r="J22">
            <v>0</v>
          </cell>
          <cell r="T22">
            <v>275092</v>
          </cell>
          <cell r="AC22">
            <v>82121.80862628702</v>
          </cell>
        </row>
        <row r="23">
          <cell r="J23">
            <v>0</v>
          </cell>
          <cell r="T23">
            <v>63857</v>
          </cell>
          <cell r="AC23">
            <v>19068.659359542187</v>
          </cell>
        </row>
        <row r="24">
          <cell r="J24">
            <v>0</v>
          </cell>
          <cell r="T24">
            <v>232593</v>
          </cell>
        </row>
        <row r="25">
          <cell r="J25">
            <v>0</v>
          </cell>
          <cell r="T25">
            <v>35627</v>
          </cell>
        </row>
        <row r="26">
          <cell r="J26">
            <v>0</v>
          </cell>
          <cell r="T26">
            <v>243542</v>
          </cell>
          <cell r="AC26">
            <v>84851.33425875759</v>
          </cell>
        </row>
        <row r="27">
          <cell r="J27">
            <v>0</v>
          </cell>
          <cell r="T27">
            <v>144170</v>
          </cell>
          <cell r="AC27">
            <v>79130.94980921246</v>
          </cell>
        </row>
        <row r="28">
          <cell r="J28">
            <v>0</v>
          </cell>
          <cell r="T28">
            <v>70456</v>
          </cell>
          <cell r="AC28">
            <v>34027.73382451558</v>
          </cell>
        </row>
        <row r="29">
          <cell r="J29">
            <v>13361.050956090166</v>
          </cell>
          <cell r="T29">
            <v>301832</v>
          </cell>
          <cell r="AC29">
            <v>134480.70860331008</v>
          </cell>
        </row>
        <row r="30">
          <cell r="J30">
            <v>54985.861638481336</v>
          </cell>
          <cell r="O30">
            <v>295245</v>
          </cell>
          <cell r="T30">
            <v>3178664</v>
          </cell>
        </row>
        <row r="31">
          <cell r="J31">
            <v>0</v>
          </cell>
          <cell r="T31">
            <v>45912</v>
          </cell>
          <cell r="AC31">
            <v>14788.999053708745</v>
          </cell>
        </row>
        <row r="32">
          <cell r="J32">
            <v>0</v>
          </cell>
          <cell r="T32">
            <v>72210</v>
          </cell>
          <cell r="AC32">
            <v>28853.348686667785</v>
          </cell>
        </row>
        <row r="33">
          <cell r="J33">
            <v>33198.52780755323</v>
          </cell>
          <cell r="T33">
            <v>121292</v>
          </cell>
          <cell r="AC33">
            <v>53320.35790874455</v>
          </cell>
        </row>
        <row r="34">
          <cell r="J34">
            <v>0</v>
          </cell>
          <cell r="T34">
            <v>293783</v>
          </cell>
        </row>
        <row r="35">
          <cell r="J35">
            <v>0</v>
          </cell>
          <cell r="T35">
            <v>106484</v>
          </cell>
          <cell r="AC35">
            <v>68109.35696245328</v>
          </cell>
        </row>
        <row r="36">
          <cell r="J36">
            <v>32092.823253838567</v>
          </cell>
          <cell r="T36">
            <v>169293</v>
          </cell>
          <cell r="AC36">
            <v>51921.99596286813</v>
          </cell>
        </row>
        <row r="37">
          <cell r="J37">
            <v>4628.543659103903</v>
          </cell>
          <cell r="T37">
            <v>85782</v>
          </cell>
        </row>
        <row r="38">
          <cell r="J38">
            <v>0</v>
          </cell>
          <cell r="T38">
            <v>27518</v>
          </cell>
          <cell r="AC38">
            <v>6017.281198029013</v>
          </cell>
        </row>
        <row r="39">
          <cell r="J39">
            <v>0</v>
          </cell>
          <cell r="T39">
            <v>218458</v>
          </cell>
        </row>
        <row r="40">
          <cell r="J40">
            <v>0</v>
          </cell>
          <cell r="T40">
            <v>53565</v>
          </cell>
          <cell r="AC40">
            <v>21523.241084468886</v>
          </cell>
        </row>
        <row r="41">
          <cell r="J41">
            <v>0</v>
          </cell>
          <cell r="T41">
            <v>135351</v>
          </cell>
          <cell r="AC41">
            <v>41819.19130647443</v>
          </cell>
        </row>
        <row r="42">
          <cell r="J42">
            <v>0</v>
          </cell>
          <cell r="T42">
            <v>236049</v>
          </cell>
          <cell r="AC42">
            <v>102236.75987560053</v>
          </cell>
        </row>
        <row r="43">
          <cell r="J43">
            <v>0</v>
          </cell>
          <cell r="T43">
            <v>103938</v>
          </cell>
        </row>
        <row r="44">
          <cell r="J44">
            <v>0</v>
          </cell>
          <cell r="T44">
            <v>74655</v>
          </cell>
        </row>
        <row r="45">
          <cell r="J45">
            <v>0</v>
          </cell>
          <cell r="T45">
            <v>180291</v>
          </cell>
          <cell r="AC45">
            <v>72715.78225907573</v>
          </cell>
        </row>
        <row r="46">
          <cell r="J46">
            <v>32332.20471362256</v>
          </cell>
          <cell r="T46">
            <v>161822</v>
          </cell>
          <cell r="AC46">
            <v>63481.28252411759</v>
          </cell>
        </row>
        <row r="47">
          <cell r="J47">
            <v>39783.88534179583</v>
          </cell>
          <cell r="T47">
            <v>303434</v>
          </cell>
          <cell r="AC47">
            <v>128989.87079335318</v>
          </cell>
        </row>
        <row r="48">
          <cell r="J48">
            <v>58229.11662608446</v>
          </cell>
          <cell r="T48">
            <v>101504</v>
          </cell>
          <cell r="AC48">
            <v>50084.05052991233</v>
          </cell>
        </row>
        <row r="49">
          <cell r="J49">
            <v>0</v>
          </cell>
          <cell r="T49">
            <v>151901</v>
          </cell>
          <cell r="AC49">
            <v>39924.83662537343</v>
          </cell>
        </row>
        <row r="50">
          <cell r="J50">
            <v>0</v>
          </cell>
          <cell r="O50">
            <v>13220</v>
          </cell>
          <cell r="T50">
            <v>349189</v>
          </cell>
        </row>
        <row r="51">
          <cell r="J51">
            <v>136545.28583864533</v>
          </cell>
          <cell r="T51">
            <v>1931416</v>
          </cell>
        </row>
        <row r="52">
          <cell r="J52">
            <v>0</v>
          </cell>
          <cell r="T52">
            <v>86498</v>
          </cell>
          <cell r="AC52">
            <v>17830.93316099064</v>
          </cell>
        </row>
        <row r="53">
          <cell r="J53">
            <v>0</v>
          </cell>
          <cell r="T53">
            <v>223988</v>
          </cell>
          <cell r="AC53">
            <v>71731.18359956538</v>
          </cell>
        </row>
        <row r="54">
          <cell r="J54">
            <v>0</v>
          </cell>
          <cell r="T54">
            <v>203879</v>
          </cell>
          <cell r="AC54">
            <v>64617.97106537017</v>
          </cell>
        </row>
        <row r="55">
          <cell r="J55">
            <v>0</v>
          </cell>
          <cell r="T55">
            <v>310277</v>
          </cell>
        </row>
        <row r="56">
          <cell r="J56">
            <v>0</v>
          </cell>
          <cell r="T56">
            <v>197142</v>
          </cell>
          <cell r="AC56">
            <v>59838.979254965074</v>
          </cell>
        </row>
        <row r="57">
          <cell r="J57">
            <v>0</v>
          </cell>
          <cell r="T57">
            <v>117038</v>
          </cell>
          <cell r="AC57">
            <v>68391.67807020096</v>
          </cell>
        </row>
        <row r="58">
          <cell r="J58">
            <v>0</v>
          </cell>
          <cell r="T58">
            <v>133468</v>
          </cell>
          <cell r="AC58">
            <v>56115.15965349274</v>
          </cell>
        </row>
        <row r="59">
          <cell r="J59">
            <v>0</v>
          </cell>
          <cell r="T59">
            <v>151679</v>
          </cell>
          <cell r="AC59">
            <v>65722.05038268902</v>
          </cell>
        </row>
        <row r="60">
          <cell r="J60">
            <v>0</v>
          </cell>
          <cell r="T60">
            <v>21153</v>
          </cell>
          <cell r="AC60">
            <v>12592.402133303956</v>
          </cell>
        </row>
        <row r="61">
          <cell r="J61">
            <v>0</v>
          </cell>
          <cell r="T61">
            <v>54967</v>
          </cell>
          <cell r="AC61">
            <v>24418.50384241464</v>
          </cell>
        </row>
        <row r="62">
          <cell r="J62">
            <v>0</v>
          </cell>
          <cell r="T62">
            <v>79089</v>
          </cell>
          <cell r="AC62">
            <v>21655.986478756415</v>
          </cell>
        </row>
        <row r="63">
          <cell r="J63">
            <v>0</v>
          </cell>
          <cell r="O63">
            <v>66100</v>
          </cell>
          <cell r="T63">
            <v>116660</v>
          </cell>
          <cell r="AC63">
            <v>54106.33342967733</v>
          </cell>
        </row>
        <row r="64">
          <cell r="J64">
            <v>0</v>
          </cell>
          <cell r="T64">
            <v>64324</v>
          </cell>
          <cell r="AC64">
            <v>22983.061758671698</v>
          </cell>
        </row>
        <row r="65">
          <cell r="J65">
            <v>0</v>
          </cell>
          <cell r="T65">
            <v>68823</v>
          </cell>
          <cell r="AC65">
            <v>27373.38006756233</v>
          </cell>
        </row>
        <row r="66">
          <cell r="J66">
            <v>0</v>
          </cell>
          <cell r="T66">
            <v>262858</v>
          </cell>
        </row>
        <row r="67">
          <cell r="J67">
            <v>0</v>
          </cell>
          <cell r="O67">
            <v>22915</v>
          </cell>
          <cell r="T67">
            <v>287124</v>
          </cell>
        </row>
        <row r="68">
          <cell r="J68">
            <v>66851.05360314169</v>
          </cell>
          <cell r="T68">
            <v>136310</v>
          </cell>
          <cell r="AC68">
            <v>39381.28997325401</v>
          </cell>
        </row>
        <row r="69">
          <cell r="J69">
            <v>22891.131677632064</v>
          </cell>
          <cell r="T69">
            <v>315078</v>
          </cell>
        </row>
        <row r="70">
          <cell r="J70">
            <v>112789.43016662837</v>
          </cell>
          <cell r="T70">
            <v>2008212</v>
          </cell>
        </row>
        <row r="71">
          <cell r="J71">
            <v>0</v>
          </cell>
          <cell r="T71">
            <v>61851</v>
          </cell>
          <cell r="AC71">
            <v>15706.824248424879</v>
          </cell>
        </row>
        <row r="72">
          <cell r="J72">
            <v>0</v>
          </cell>
          <cell r="T72">
            <v>227868</v>
          </cell>
          <cell r="AC72">
            <v>80966.16579342166</v>
          </cell>
        </row>
        <row r="73">
          <cell r="J73">
            <v>0</v>
          </cell>
          <cell r="T73">
            <v>270355</v>
          </cell>
          <cell r="AC73">
            <v>121972.11784584948</v>
          </cell>
        </row>
        <row r="74">
          <cell r="J74">
            <v>0</v>
          </cell>
          <cell r="T74">
            <v>120637</v>
          </cell>
        </row>
        <row r="75">
          <cell r="J75">
            <v>0</v>
          </cell>
          <cell r="T75">
            <v>68898</v>
          </cell>
        </row>
        <row r="76">
          <cell r="J76">
            <v>0</v>
          </cell>
          <cell r="T76">
            <v>93849</v>
          </cell>
          <cell r="AC76">
            <v>33628.2482461</v>
          </cell>
        </row>
        <row r="77">
          <cell r="J77">
            <v>0</v>
          </cell>
          <cell r="T77">
            <v>47315</v>
          </cell>
          <cell r="AC77">
            <v>18395.907907917797</v>
          </cell>
        </row>
        <row r="78">
          <cell r="J78">
            <v>0</v>
          </cell>
          <cell r="T78">
            <v>137842</v>
          </cell>
          <cell r="AC78">
            <v>71629.7692014535</v>
          </cell>
        </row>
        <row r="79">
          <cell r="J79">
            <v>0</v>
          </cell>
          <cell r="T79">
            <v>161268</v>
          </cell>
        </row>
        <row r="80">
          <cell r="J80">
            <v>0</v>
          </cell>
          <cell r="T80">
            <v>144870</v>
          </cell>
        </row>
        <row r="81">
          <cell r="J81">
            <v>91935.3324922963</v>
          </cell>
          <cell r="T81">
            <v>652181</v>
          </cell>
        </row>
        <row r="82">
          <cell r="J82">
            <v>0</v>
          </cell>
          <cell r="T82">
            <v>49924</v>
          </cell>
          <cell r="AC82">
            <v>25452.10956195533</v>
          </cell>
        </row>
        <row r="83">
          <cell r="J83">
            <v>0</v>
          </cell>
          <cell r="T83">
            <v>188698</v>
          </cell>
        </row>
        <row r="84">
          <cell r="J84">
            <v>11215.182709623925</v>
          </cell>
          <cell r="T84">
            <v>161016</v>
          </cell>
          <cell r="AC84">
            <v>96278.87878645596</v>
          </cell>
        </row>
        <row r="85">
          <cell r="J85">
            <v>0</v>
          </cell>
          <cell r="T85">
            <v>135428</v>
          </cell>
        </row>
        <row r="86">
          <cell r="J86">
            <v>84339.52558360317</v>
          </cell>
          <cell r="T86">
            <v>430270</v>
          </cell>
        </row>
        <row r="87">
          <cell r="J87">
            <v>0</v>
          </cell>
          <cell r="T87">
            <v>38064</v>
          </cell>
          <cell r="AC87">
            <v>25972.89222709879</v>
          </cell>
        </row>
        <row r="88">
          <cell r="J88">
            <v>14508.524046178689</v>
          </cell>
          <cell r="T88">
            <v>190020</v>
          </cell>
          <cell r="AC88">
            <v>107152.3221528324</v>
          </cell>
        </row>
        <row r="89">
          <cell r="J89">
            <v>0</v>
          </cell>
          <cell r="T89">
            <v>184085</v>
          </cell>
          <cell r="AC89">
            <v>78346.71190917186</v>
          </cell>
        </row>
        <row r="90">
          <cell r="J90">
            <v>0</v>
          </cell>
          <cell r="T90">
            <v>87781</v>
          </cell>
          <cell r="AC90">
            <v>32297.35558223351</v>
          </cell>
        </row>
        <row r="91">
          <cell r="J91">
            <v>0</v>
          </cell>
          <cell r="T91">
            <v>79850</v>
          </cell>
          <cell r="AC91">
            <v>38650.92600945951</v>
          </cell>
        </row>
        <row r="92">
          <cell r="J92">
            <v>0</v>
          </cell>
          <cell r="T92">
            <v>246002</v>
          </cell>
          <cell r="AC92">
            <v>99461.7793107642</v>
          </cell>
        </row>
        <row r="93">
          <cell r="J93">
            <v>41892.16509810922</v>
          </cell>
          <cell r="T93">
            <v>837455</v>
          </cell>
        </row>
        <row r="94">
          <cell r="J94">
            <v>0</v>
          </cell>
          <cell r="T94">
            <v>29309</v>
          </cell>
        </row>
        <row r="95">
          <cell r="J95">
            <v>0</v>
          </cell>
          <cell r="T95">
            <v>161261</v>
          </cell>
          <cell r="AC95">
            <v>57776.85573900499</v>
          </cell>
        </row>
        <row r="96">
          <cell r="J96">
            <v>0</v>
          </cell>
          <cell r="T96">
            <v>219734</v>
          </cell>
        </row>
        <row r="97">
          <cell r="J97">
            <v>0</v>
          </cell>
          <cell r="T97">
            <v>48040</v>
          </cell>
          <cell r="AC97">
            <v>13128.264041698822</v>
          </cell>
        </row>
        <row r="98">
          <cell r="J98">
            <v>0</v>
          </cell>
          <cell r="T98">
            <v>132932</v>
          </cell>
        </row>
        <row r="99">
          <cell r="J99">
            <v>0</v>
          </cell>
          <cell r="T99">
            <v>135989</v>
          </cell>
        </row>
        <row r="100">
          <cell r="J100">
            <v>0</v>
          </cell>
          <cell r="T100">
            <v>34423</v>
          </cell>
          <cell r="AC100">
            <v>21584.83820737962</v>
          </cell>
        </row>
        <row r="101">
          <cell r="J101">
            <v>0</v>
          </cell>
          <cell r="T101">
            <v>144908</v>
          </cell>
          <cell r="AC101">
            <v>61483.921907184864</v>
          </cell>
        </row>
        <row r="102">
          <cell r="J102">
            <v>0</v>
          </cell>
          <cell r="T102">
            <v>71136</v>
          </cell>
          <cell r="AC102">
            <v>31023.452654907607</v>
          </cell>
        </row>
        <row r="103">
          <cell r="J103">
            <v>52422.67105673417</v>
          </cell>
          <cell r="T103">
            <v>60565</v>
          </cell>
          <cell r="AC103">
            <v>20173.893887210827</v>
          </cell>
        </row>
        <row r="104">
          <cell r="J104">
            <v>0</v>
          </cell>
          <cell r="T104">
            <v>42229</v>
          </cell>
          <cell r="AC104">
            <v>13361.062954018924</v>
          </cell>
        </row>
        <row r="105">
          <cell r="J105">
            <v>0</v>
          </cell>
          <cell r="T105">
            <v>105046</v>
          </cell>
          <cell r="AC105">
            <v>47092.345968155714</v>
          </cell>
        </row>
        <row r="106">
          <cell r="J106">
            <v>19131.079303683633</v>
          </cell>
          <cell r="T106">
            <v>361807</v>
          </cell>
        </row>
        <row r="107">
          <cell r="J107">
            <v>0</v>
          </cell>
          <cell r="T107">
            <v>170487</v>
          </cell>
          <cell r="AC107">
            <v>78166.26267052317</v>
          </cell>
        </row>
        <row r="108">
          <cell r="J108">
            <v>0</v>
          </cell>
          <cell r="T108">
            <v>16215</v>
          </cell>
        </row>
        <row r="109">
          <cell r="J109">
            <v>46990.994582809086</v>
          </cell>
          <cell r="T109">
            <v>325863</v>
          </cell>
          <cell r="AC109">
            <v>130065.16211498354</v>
          </cell>
        </row>
        <row r="110">
          <cell r="J110">
            <v>0</v>
          </cell>
          <cell r="T110">
            <v>312012</v>
          </cell>
        </row>
        <row r="111">
          <cell r="J111">
            <v>0</v>
          </cell>
          <cell r="T111">
            <v>23498</v>
          </cell>
        </row>
        <row r="112">
          <cell r="J112">
            <v>0</v>
          </cell>
          <cell r="O112">
            <v>116335</v>
          </cell>
          <cell r="T112">
            <v>600534</v>
          </cell>
        </row>
        <row r="113">
          <cell r="J113">
            <v>0</v>
          </cell>
          <cell r="T113">
            <v>194490</v>
          </cell>
          <cell r="AC113">
            <v>52617.02125398231</v>
          </cell>
        </row>
        <row r="114">
          <cell r="J114">
            <v>0</v>
          </cell>
          <cell r="T114">
            <v>85765</v>
          </cell>
          <cell r="AC114">
            <v>41119.183810324226</v>
          </cell>
        </row>
        <row r="115">
          <cell r="J115">
            <v>43049.77398276799</v>
          </cell>
          <cell r="O115">
            <v>49942</v>
          </cell>
          <cell r="T115">
            <v>461068</v>
          </cell>
          <cell r="AC115">
            <v>257400.185432602</v>
          </cell>
        </row>
        <row r="116">
          <cell r="J116">
            <v>918070.9728983574</v>
          </cell>
          <cell r="O116">
            <v>90894</v>
          </cell>
          <cell r="T116">
            <v>6974442.790000001</v>
          </cell>
        </row>
        <row r="117">
          <cell r="J117">
            <v>0</v>
          </cell>
          <cell r="T117">
            <v>112711</v>
          </cell>
        </row>
        <row r="118">
          <cell r="J118">
            <v>0</v>
          </cell>
          <cell r="T118">
            <v>12796</v>
          </cell>
        </row>
        <row r="119">
          <cell r="J119">
            <v>0</v>
          </cell>
          <cell r="T119">
            <v>72515</v>
          </cell>
          <cell r="AC119">
            <v>39172.788921219566</v>
          </cell>
        </row>
        <row r="120">
          <cell r="J120">
            <v>34974.30069387509</v>
          </cell>
          <cell r="T120">
            <v>453632</v>
          </cell>
        </row>
        <row r="121">
          <cell r="J121">
            <v>0</v>
          </cell>
          <cell r="O121">
            <v>23796</v>
          </cell>
          <cell r="T121">
            <v>655953</v>
          </cell>
        </row>
        <row r="122">
          <cell r="J122">
            <v>0</v>
          </cell>
          <cell r="T122">
            <v>46316</v>
          </cell>
          <cell r="AC122">
            <v>27223.368026732118</v>
          </cell>
        </row>
        <row r="123">
          <cell r="J123">
            <v>0</v>
          </cell>
          <cell r="T123">
            <v>406417</v>
          </cell>
        </row>
        <row r="124">
          <cell r="J124">
            <v>8937.052959035645</v>
          </cell>
          <cell r="T124">
            <v>66384</v>
          </cell>
          <cell r="AC124">
            <v>24543.25887160387</v>
          </cell>
        </row>
        <row r="125">
          <cell r="J125">
            <v>0</v>
          </cell>
          <cell r="T125">
            <v>52007</v>
          </cell>
          <cell r="AC125">
            <v>22538.250031739684</v>
          </cell>
        </row>
        <row r="126">
          <cell r="J126">
            <v>0</v>
          </cell>
          <cell r="T126">
            <v>122350</v>
          </cell>
          <cell r="AC126">
            <v>60071.899262546474</v>
          </cell>
        </row>
        <row r="127">
          <cell r="J127">
            <v>0</v>
          </cell>
          <cell r="T127">
            <v>106089</v>
          </cell>
        </row>
        <row r="128">
          <cell r="J128">
            <v>0</v>
          </cell>
          <cell r="T128">
            <v>74641</v>
          </cell>
          <cell r="AC128">
            <v>26592.519379808902</v>
          </cell>
        </row>
        <row r="129">
          <cell r="J129">
            <v>0</v>
          </cell>
          <cell r="T129">
            <v>138638</v>
          </cell>
          <cell r="AC129">
            <v>83203.08551368982</v>
          </cell>
        </row>
        <row r="130">
          <cell r="J130">
            <v>0</v>
          </cell>
          <cell r="T130">
            <v>40530</v>
          </cell>
          <cell r="AC130">
            <v>13587.657175808046</v>
          </cell>
        </row>
        <row r="131">
          <cell r="J131">
            <v>0</v>
          </cell>
          <cell r="T131">
            <v>262269</v>
          </cell>
          <cell r="AC131">
            <v>121374.23594220287</v>
          </cell>
        </row>
        <row r="132">
          <cell r="J132">
            <v>0</v>
          </cell>
          <cell r="T132">
            <v>291389</v>
          </cell>
        </row>
        <row r="133">
          <cell r="J133">
            <v>0</v>
          </cell>
          <cell r="O133">
            <v>56405</v>
          </cell>
          <cell r="T133">
            <v>125199</v>
          </cell>
          <cell r="AC133">
            <v>42567.867564782144</v>
          </cell>
        </row>
        <row r="134">
          <cell r="J134">
            <v>0</v>
          </cell>
          <cell r="T134">
            <v>182108</v>
          </cell>
          <cell r="AC134">
            <v>83030.3690724408</v>
          </cell>
        </row>
        <row r="135">
          <cell r="J135">
            <v>0</v>
          </cell>
          <cell r="T135">
            <v>44920</v>
          </cell>
          <cell r="AC135">
            <v>17849.009031422283</v>
          </cell>
        </row>
        <row r="136">
          <cell r="J136">
            <v>0</v>
          </cell>
          <cell r="T136">
            <v>169385</v>
          </cell>
          <cell r="AC136">
            <v>73648.02355632666</v>
          </cell>
        </row>
        <row r="137">
          <cell r="J137">
            <v>3744.916178750551</v>
          </cell>
          <cell r="T137">
            <v>357098</v>
          </cell>
        </row>
        <row r="138">
          <cell r="J138">
            <v>0</v>
          </cell>
          <cell r="O138">
            <v>18508</v>
          </cell>
          <cell r="T138">
            <v>301117</v>
          </cell>
        </row>
        <row r="139">
          <cell r="J139">
            <v>0</v>
          </cell>
          <cell r="T139">
            <v>37363</v>
          </cell>
          <cell r="AC139">
            <v>12032.640249053384</v>
          </cell>
        </row>
        <row r="141">
          <cell r="O141">
            <v>396993</v>
          </cell>
          <cell r="T141">
            <v>7199</v>
          </cell>
          <cell r="Y141" t="str">
            <v>N/A</v>
          </cell>
        </row>
        <row r="142">
          <cell r="O142">
            <v>102520</v>
          </cell>
          <cell r="T142">
            <v>1172</v>
          </cell>
          <cell r="Y142" t="str">
            <v>N/A</v>
          </cell>
        </row>
        <row r="143">
          <cell r="O143" t="str">
            <v>N/A</v>
          </cell>
          <cell r="T143">
            <v>2402</v>
          </cell>
          <cell r="Y143" t="str">
            <v>N/A</v>
          </cell>
        </row>
        <row r="144">
          <cell r="O144" t="str">
            <v>N/A</v>
          </cell>
          <cell r="T144">
            <v>2761</v>
          </cell>
          <cell r="Y144" t="str">
            <v>N/A</v>
          </cell>
        </row>
        <row r="145">
          <cell r="O145" t="str">
            <v>N/A</v>
          </cell>
          <cell r="T145">
            <v>802</v>
          </cell>
          <cell r="Y145" t="str">
            <v>N/A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"/>
      <sheetName val="LEA Count"/>
      <sheetName val="EIS Count Oct-12"/>
      <sheetName val="ELL Count EIS"/>
      <sheetName val="Grant award sheet"/>
    </sheetNames>
    <sheetDataSet>
      <sheetData sheetId="0">
        <row r="10">
          <cell r="G10">
            <v>1416.9116623016484</v>
          </cell>
        </row>
        <row r="11">
          <cell r="G11">
            <v>7509.631810198736</v>
          </cell>
        </row>
        <row r="12">
          <cell r="G12">
            <v>10201.763968571868</v>
          </cell>
        </row>
        <row r="14">
          <cell r="G14">
            <v>5525.955482976428</v>
          </cell>
        </row>
        <row r="15">
          <cell r="G15">
            <v>76513.22976428902</v>
          </cell>
        </row>
        <row r="16">
          <cell r="G16">
            <v>4817.499651825605</v>
          </cell>
        </row>
        <row r="17">
          <cell r="G17">
            <v>1416.9116623016484</v>
          </cell>
        </row>
        <row r="18">
          <cell r="G18">
            <v>7084.558311508242</v>
          </cell>
        </row>
        <row r="19">
          <cell r="G19">
            <v>18561.542776151593</v>
          </cell>
        </row>
        <row r="21">
          <cell r="G21">
            <v>14169.116623016484</v>
          </cell>
        </row>
        <row r="22">
          <cell r="G22">
            <v>7084.558311508242</v>
          </cell>
        </row>
        <row r="23">
          <cell r="G23">
            <v>2833.823324603297</v>
          </cell>
        </row>
        <row r="27">
          <cell r="G27">
            <v>2125.3674934524724</v>
          </cell>
        </row>
        <row r="30">
          <cell r="G30">
            <v>40665.36470805731</v>
          </cell>
        </row>
        <row r="32">
          <cell r="G32">
            <v>3683.970321984286</v>
          </cell>
        </row>
        <row r="33">
          <cell r="G33">
            <v>4250.734986904945</v>
          </cell>
        </row>
        <row r="34">
          <cell r="G34">
            <v>10626.837467262363</v>
          </cell>
        </row>
        <row r="35">
          <cell r="G35">
            <v>10910.219799722692</v>
          </cell>
        </row>
        <row r="36">
          <cell r="G36">
            <v>1280463.0692219997</v>
          </cell>
        </row>
        <row r="37">
          <cell r="G37">
            <v>7509.631810198736</v>
          </cell>
        </row>
        <row r="38">
          <cell r="G38">
            <v>2692.132158373132</v>
          </cell>
        </row>
        <row r="39">
          <cell r="G39">
            <v>15160.954786627637</v>
          </cell>
        </row>
        <row r="40">
          <cell r="G40">
            <v>11051.910965952857</v>
          </cell>
        </row>
        <row r="42">
          <cell r="G42">
            <v>5951.028981666923</v>
          </cell>
        </row>
        <row r="44">
          <cell r="G44" t="str">
            <v>N/A</v>
          </cell>
        </row>
        <row r="45">
          <cell r="G45">
            <v>8784.85230627022</v>
          </cell>
        </row>
        <row r="46">
          <cell r="G46">
            <v>1841.985160992143</v>
          </cell>
        </row>
        <row r="48">
          <cell r="G48">
            <v>5384.264316746264</v>
          </cell>
        </row>
        <row r="49">
          <cell r="G49">
            <v>47608.23185333538</v>
          </cell>
        </row>
        <row r="50">
          <cell r="G50">
            <v>1558.6028285318132</v>
          </cell>
        </row>
        <row r="51">
          <cell r="G51">
            <v>1558.6028285318132</v>
          </cell>
        </row>
        <row r="52">
          <cell r="G52">
            <v>9493.308137421045</v>
          </cell>
        </row>
        <row r="53">
          <cell r="G53">
            <v>7226.249477738407</v>
          </cell>
        </row>
        <row r="54">
          <cell r="G54">
            <v>7651.322976428902</v>
          </cell>
        </row>
        <row r="56">
          <cell r="G56">
            <v>122704.54995532276</v>
          </cell>
        </row>
        <row r="57">
          <cell r="G57">
            <v>211119.83768294562</v>
          </cell>
        </row>
        <row r="59">
          <cell r="G59">
            <v>2975.5144908334614</v>
          </cell>
        </row>
        <row r="60">
          <cell r="G60">
            <v>1416.9116623016484</v>
          </cell>
        </row>
        <row r="61">
          <cell r="G61">
            <v>1700.293994761978</v>
          </cell>
        </row>
        <row r="62">
          <cell r="G62">
            <v>6801.175979047912</v>
          </cell>
        </row>
        <row r="63">
          <cell r="G63">
            <v>1416.9116623016484</v>
          </cell>
        </row>
        <row r="64">
          <cell r="G64">
            <v>1841.985160992143</v>
          </cell>
        </row>
        <row r="65">
          <cell r="G65">
            <v>1841.985160992143</v>
          </cell>
        </row>
        <row r="66">
          <cell r="G66" t="str">
            <v>N/A</v>
          </cell>
        </row>
        <row r="68">
          <cell r="G68">
            <v>2408.7498259128024</v>
          </cell>
        </row>
        <row r="70">
          <cell r="G70" t="str">
            <v>N/A</v>
          </cell>
        </row>
        <row r="71">
          <cell r="G71" t="str">
            <v>N/A</v>
          </cell>
        </row>
        <row r="72">
          <cell r="G72">
            <v>27063.012749961483</v>
          </cell>
        </row>
        <row r="73">
          <cell r="G73">
            <v>32872.35056539824</v>
          </cell>
        </row>
        <row r="75">
          <cell r="G75">
            <v>13177.27845940533</v>
          </cell>
        </row>
        <row r="76">
          <cell r="G76">
            <v>258869.76070251115</v>
          </cell>
        </row>
        <row r="77">
          <cell r="G77" t="str">
            <v>N/A</v>
          </cell>
        </row>
        <row r="78">
          <cell r="G78">
            <v>5100.881984285934</v>
          </cell>
        </row>
        <row r="79">
          <cell r="G79">
            <v>2975.5144908334614</v>
          </cell>
        </row>
        <row r="80">
          <cell r="G80">
            <v>41657.202871668465</v>
          </cell>
        </row>
        <row r="81">
          <cell r="G81">
            <v>29755.144908334616</v>
          </cell>
        </row>
        <row r="83">
          <cell r="G83">
            <v>2125.3674934524724</v>
          </cell>
        </row>
        <row r="84">
          <cell r="G84">
            <v>6942.867145278077</v>
          </cell>
        </row>
        <row r="85">
          <cell r="G85">
            <v>15302.645952857803</v>
          </cell>
        </row>
        <row r="86">
          <cell r="G86">
            <v>12752.204960714835</v>
          </cell>
        </row>
        <row r="87">
          <cell r="G87">
            <v>54692.79016484363</v>
          </cell>
        </row>
        <row r="88">
          <cell r="G88">
            <v>13460.66079186566</v>
          </cell>
        </row>
        <row r="89">
          <cell r="G89">
            <v>4392.42615313511</v>
          </cell>
        </row>
        <row r="90">
          <cell r="G90">
            <v>18136.4692774611</v>
          </cell>
        </row>
        <row r="91">
          <cell r="G91">
            <v>11902.057963333846</v>
          </cell>
        </row>
        <row r="92">
          <cell r="G92">
            <v>39673.526544446155</v>
          </cell>
        </row>
        <row r="93">
          <cell r="G93">
            <v>1700.293994761978</v>
          </cell>
        </row>
        <row r="94">
          <cell r="G94">
            <v>3117.2056570636264</v>
          </cell>
        </row>
        <row r="95">
          <cell r="G95">
            <v>1416.9116623016484</v>
          </cell>
        </row>
        <row r="97">
          <cell r="G97">
            <v>2125.3674934524724</v>
          </cell>
        </row>
        <row r="98">
          <cell r="G98">
            <v>5951.028981666923</v>
          </cell>
        </row>
        <row r="99">
          <cell r="G99">
            <v>86289.9202341704</v>
          </cell>
        </row>
        <row r="101">
          <cell r="G101">
            <v>1275.2204960714835</v>
          </cell>
        </row>
        <row r="102">
          <cell r="G102">
            <v>63619.33363734401</v>
          </cell>
        </row>
        <row r="104">
          <cell r="G104">
            <v>17428.013446310277</v>
          </cell>
        </row>
        <row r="105">
          <cell r="G105">
            <v>7793.014142659066</v>
          </cell>
        </row>
        <row r="107">
          <cell r="G107" t="str">
            <v>N/A</v>
          </cell>
        </row>
        <row r="110">
          <cell r="G110" t="str">
            <v>N/A</v>
          </cell>
        </row>
        <row r="111">
          <cell r="G111">
            <v>425.0734986904945</v>
          </cell>
        </row>
        <row r="112">
          <cell r="G112">
            <v>73962.78877214604</v>
          </cell>
        </row>
        <row r="113">
          <cell r="G113">
            <v>14027.425456786319</v>
          </cell>
        </row>
        <row r="115">
          <cell r="G115">
            <v>2267.0586596826374</v>
          </cell>
        </row>
        <row r="116">
          <cell r="G116">
            <v>67161.61279309813</v>
          </cell>
        </row>
        <row r="118">
          <cell r="G118">
            <v>222455.1309813588</v>
          </cell>
        </row>
        <row r="121">
          <cell r="G121">
            <v>60927.20147897088</v>
          </cell>
        </row>
        <row r="122">
          <cell r="G122">
            <v>1134521.1680049298</v>
          </cell>
        </row>
        <row r="123">
          <cell r="G123">
            <v>2550.440992142967</v>
          </cell>
        </row>
        <row r="127">
          <cell r="G127">
            <v>64752.862967185334</v>
          </cell>
        </row>
        <row r="128">
          <cell r="G128">
            <v>6942.867145278077</v>
          </cell>
        </row>
        <row r="130">
          <cell r="G130">
            <v>2975.5144908334614</v>
          </cell>
        </row>
        <row r="131">
          <cell r="G131">
            <v>991.8381636111538</v>
          </cell>
        </row>
        <row r="132">
          <cell r="G132">
            <v>5809.337815436758</v>
          </cell>
        </row>
        <row r="133">
          <cell r="G133">
            <v>10485.146301032199</v>
          </cell>
        </row>
        <row r="134">
          <cell r="G134">
            <v>7651.322976428902</v>
          </cell>
        </row>
        <row r="135">
          <cell r="G135">
            <v>1558.6028285318132</v>
          </cell>
        </row>
        <row r="136">
          <cell r="G136" t="str">
            <v>N/A</v>
          </cell>
        </row>
        <row r="137">
          <cell r="G137">
            <v>45624.55552611308</v>
          </cell>
        </row>
        <row r="138">
          <cell r="G138">
            <v>6234.411314127253</v>
          </cell>
        </row>
        <row r="140">
          <cell r="G140">
            <v>1133.5293298413187</v>
          </cell>
        </row>
        <row r="141">
          <cell r="G141" t="str">
            <v>N/A</v>
          </cell>
        </row>
        <row r="143">
          <cell r="G143">
            <v>58518.45165305808</v>
          </cell>
        </row>
        <row r="144">
          <cell r="G144">
            <v>28479.92441226313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Y14 Title I-D, Subpart 2"/>
    </sheetNames>
    <sheetDataSet>
      <sheetData sheetId="0">
        <row r="5">
          <cell r="E5">
            <v>16748.093385214008</v>
          </cell>
        </row>
        <row r="6">
          <cell r="E6">
            <v>295295.3307392996</v>
          </cell>
        </row>
        <row r="7">
          <cell r="E7">
            <v>13222.178988326848</v>
          </cell>
        </row>
        <row r="8">
          <cell r="E8">
            <v>66110.89494163424</v>
          </cell>
        </row>
        <row r="9">
          <cell r="E9">
            <v>22918.443579766536</v>
          </cell>
        </row>
        <row r="11">
          <cell r="E11">
            <v>116355.17509727627</v>
          </cell>
        </row>
        <row r="12">
          <cell r="E12">
            <v>49950.45395590143</v>
          </cell>
        </row>
        <row r="13">
          <cell r="E13">
            <v>90909.82619974061</v>
          </cell>
        </row>
        <row r="14">
          <cell r="E14">
            <v>23799.922178988327</v>
          </cell>
        </row>
        <row r="15">
          <cell r="E15">
            <v>56414.63035019455</v>
          </cell>
        </row>
        <row r="16">
          <cell r="E16">
            <v>18511.050583657587</v>
          </cell>
        </row>
        <row r="23">
          <cell r="L23">
            <v>28715.973983739837</v>
          </cell>
        </row>
        <row r="24">
          <cell r="L24">
            <v>199706.5463414634</v>
          </cell>
        </row>
        <row r="25">
          <cell r="L25">
            <v>18273.80162601626</v>
          </cell>
        </row>
        <row r="26">
          <cell r="L26">
            <v>97895.36585365853</v>
          </cell>
        </row>
        <row r="27">
          <cell r="L27">
            <v>30021.245528455285</v>
          </cell>
        </row>
        <row r="28">
          <cell r="L28">
            <v>73095.20650406503</v>
          </cell>
        </row>
        <row r="29">
          <cell r="L29">
            <v>181432.74471544716</v>
          </cell>
        </row>
        <row r="30">
          <cell r="L30">
            <v>46989.7756097561</v>
          </cell>
        </row>
        <row r="31">
          <cell r="L31">
            <v>62653.034146341466</v>
          </cell>
        </row>
        <row r="32">
          <cell r="L32">
            <v>31326.517073170733</v>
          </cell>
        </row>
        <row r="33">
          <cell r="L33">
            <v>32631.788617886177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53"/>
  <sheetViews>
    <sheetView tabSelected="1" view="pageBreakPreview" zoomScaleSheetLayoutView="100" workbookViewId="0" topLeftCell="A1">
      <selection activeCell="J10" sqref="J10"/>
    </sheetView>
  </sheetViews>
  <sheetFormatPr defaultColWidth="9.140625" defaultRowHeight="12.75"/>
  <cols>
    <col min="1" max="1" width="6.00390625" style="88" customWidth="1"/>
    <col min="2" max="2" width="35.140625" style="88" customWidth="1"/>
    <col min="3" max="3" width="22.00390625" style="93" customWidth="1"/>
    <col min="4" max="4" width="22.57421875" style="93" customWidth="1"/>
    <col min="5" max="5" width="22.00390625" style="93" customWidth="1"/>
    <col min="6" max="6" width="22.00390625" style="149" customWidth="1"/>
    <col min="7" max="7" width="0.85546875" style="93" customWidth="1"/>
    <col min="8" max="8" width="19.57421875" style="88" customWidth="1"/>
    <col min="9" max="9" width="20.421875" style="88" customWidth="1"/>
    <col min="10" max="10" width="22.00390625" style="93" customWidth="1"/>
    <col min="11" max="11" width="22.00390625" style="149" customWidth="1"/>
    <col min="12" max="12" width="0.85546875" style="93" customWidth="1"/>
    <col min="13" max="13" width="17.421875" style="88" customWidth="1"/>
    <col min="14" max="14" width="17.7109375" style="88" customWidth="1"/>
    <col min="15" max="15" width="22.00390625" style="93" customWidth="1"/>
    <col min="16" max="16" width="22.00390625" style="149" customWidth="1"/>
    <col min="17" max="17" width="0.85546875" style="93" customWidth="1"/>
    <col min="18" max="18" width="19.00390625" style="93" customWidth="1"/>
    <col min="19" max="19" width="17.7109375" style="88" customWidth="1"/>
    <col min="20" max="20" width="22.00390625" style="93" customWidth="1"/>
    <col min="21" max="21" width="22.00390625" style="149" customWidth="1"/>
    <col min="22" max="22" width="0.85546875" style="93" customWidth="1"/>
    <col min="23" max="23" width="18.57421875" style="88" customWidth="1"/>
    <col min="24" max="24" width="17.7109375" style="164" customWidth="1"/>
    <col min="25" max="25" width="22.00390625" style="93" customWidth="1"/>
    <col min="26" max="26" width="22.00390625" style="149" customWidth="1"/>
    <col min="27" max="27" width="0.85546875" style="93" customWidth="1"/>
    <col min="28" max="28" width="19.00390625" style="88" customWidth="1"/>
    <col min="29" max="29" width="17.7109375" style="88" customWidth="1"/>
    <col min="30" max="30" width="22.00390625" style="93" customWidth="1"/>
    <col min="31" max="31" width="22.00390625" style="149" customWidth="1"/>
    <col min="32" max="32" width="0.85546875" style="93" customWidth="1"/>
    <col min="33" max="16384" width="9.140625" style="88" customWidth="1"/>
  </cols>
  <sheetData>
    <row r="1" spans="1:32" ht="55.5" customHeight="1" thickBot="1">
      <c r="A1" s="83"/>
      <c r="B1" s="84"/>
      <c r="C1" s="85" t="s">
        <v>321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7"/>
      <c r="R1" s="85" t="s">
        <v>321</v>
      </c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8"/>
    </row>
    <row r="2" spans="1:32" s="93" customFormat="1" ht="39.75" customHeight="1" thickBot="1">
      <c r="A2" s="89"/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1" t="s">
        <v>297</v>
      </c>
      <c r="X2" s="92"/>
      <c r="Y2" s="90"/>
      <c r="Z2" s="90"/>
      <c r="AA2" s="90"/>
      <c r="AB2" s="90"/>
      <c r="AC2" s="90"/>
      <c r="AD2" s="90"/>
      <c r="AE2" s="90"/>
      <c r="AF2" s="90"/>
    </row>
    <row r="3" spans="1:32" s="103" customFormat="1" ht="95.25" customHeight="1" thickBot="1">
      <c r="A3" s="94" t="s">
        <v>279</v>
      </c>
      <c r="B3" s="95" t="s">
        <v>0</v>
      </c>
      <c r="C3" s="96" t="s">
        <v>291</v>
      </c>
      <c r="D3" s="97" t="s">
        <v>284</v>
      </c>
      <c r="E3" s="98" t="s">
        <v>285</v>
      </c>
      <c r="F3" s="99" t="s">
        <v>290</v>
      </c>
      <c r="G3" s="100"/>
      <c r="H3" s="101" t="s">
        <v>292</v>
      </c>
      <c r="I3" s="97" t="s">
        <v>286</v>
      </c>
      <c r="J3" s="98" t="s">
        <v>285</v>
      </c>
      <c r="K3" s="99" t="s">
        <v>290</v>
      </c>
      <c r="L3" s="100"/>
      <c r="M3" s="101" t="s">
        <v>293</v>
      </c>
      <c r="N3" s="97" t="s">
        <v>323</v>
      </c>
      <c r="O3" s="98" t="s">
        <v>285</v>
      </c>
      <c r="P3" s="99" t="s">
        <v>290</v>
      </c>
      <c r="Q3" s="100"/>
      <c r="R3" s="102" t="s">
        <v>294</v>
      </c>
      <c r="S3" s="97" t="s">
        <v>287</v>
      </c>
      <c r="T3" s="98" t="s">
        <v>285</v>
      </c>
      <c r="U3" s="99" t="s">
        <v>290</v>
      </c>
      <c r="V3" s="100"/>
      <c r="W3" s="102" t="s">
        <v>295</v>
      </c>
      <c r="X3" s="97" t="s">
        <v>288</v>
      </c>
      <c r="Y3" s="98" t="s">
        <v>285</v>
      </c>
      <c r="Z3" s="99" t="s">
        <v>290</v>
      </c>
      <c r="AA3" s="100"/>
      <c r="AB3" s="101" t="s">
        <v>296</v>
      </c>
      <c r="AC3" s="97" t="s">
        <v>289</v>
      </c>
      <c r="AD3" s="98" t="s">
        <v>285</v>
      </c>
      <c r="AE3" s="99" t="s">
        <v>290</v>
      </c>
      <c r="AF3" s="100"/>
    </row>
    <row r="4" spans="1:32" s="103" customFormat="1" ht="24.75" customHeight="1">
      <c r="A4" s="104">
        <v>985</v>
      </c>
      <c r="B4" s="105" t="s">
        <v>281</v>
      </c>
      <c r="C4" s="106">
        <f>'[1]FINAL Allocations-FY13'!$C4</f>
        <v>1287141</v>
      </c>
      <c r="D4" s="107">
        <f>'FY14 Revised Finals'!C4</f>
        <v>2023773.216676447</v>
      </c>
      <c r="E4" s="108">
        <f>SUM(D4-C4)</f>
        <v>736632.2166764471</v>
      </c>
      <c r="F4" s="109">
        <f aca="true" t="shared" si="0" ref="F4:F35">E4/D4</f>
        <v>0.3639895076218992</v>
      </c>
      <c r="G4" s="110"/>
      <c r="H4" s="111" t="str">
        <f>'[1]FINAL Allocations-FY13'!$D4</f>
        <v>N/A</v>
      </c>
      <c r="I4" s="112" t="s">
        <v>278</v>
      </c>
      <c r="J4" s="113" t="s">
        <v>278</v>
      </c>
      <c r="K4" s="114" t="s">
        <v>278</v>
      </c>
      <c r="L4" s="110"/>
      <c r="M4" s="115">
        <f>'[1]FINAL Allocations-FY13'!$G4</f>
        <v>0</v>
      </c>
      <c r="N4" s="116"/>
      <c r="O4" s="108">
        <f aca="true" t="shared" si="1" ref="O4:O35">SUM(N4-M4)</f>
        <v>0</v>
      </c>
      <c r="P4" s="114" t="s">
        <v>278</v>
      </c>
      <c r="Q4" s="110"/>
      <c r="R4" s="117">
        <f>'[1]FINAL Allocations-FY13'!$H4</f>
        <v>98190.22</v>
      </c>
      <c r="S4" s="116">
        <f>'FY14 Revised Finals'!G4</f>
        <v>167944.05</v>
      </c>
      <c r="T4" s="108">
        <f>SUM(S4-R4)</f>
        <v>69753.82999999999</v>
      </c>
      <c r="U4" s="109">
        <f>T4/S4</f>
        <v>0.415339691998615</v>
      </c>
      <c r="V4" s="110"/>
      <c r="W4" s="118">
        <f>'[1]FINAL Allocations-FY13'!$I4</f>
        <v>7535.629165321278</v>
      </c>
      <c r="X4" s="119">
        <f>'FY14 Revised Finals'!H4</f>
        <v>1416.9116623016484</v>
      </c>
      <c r="Y4" s="108">
        <f aca="true" t="shared" si="2" ref="Y4:Y67">SUM(X4-W4)</f>
        <v>-6118.71750301963</v>
      </c>
      <c r="Z4" s="109">
        <f>Y4/X4</f>
        <v>-4.31834790115307</v>
      </c>
      <c r="AA4" s="110"/>
      <c r="AB4" s="120">
        <f>'[1]FINAL Allocations-FY13'!$J4</f>
        <v>0</v>
      </c>
      <c r="AC4" s="116">
        <f>'FY14 Revised Finals'!I4</f>
        <v>0</v>
      </c>
      <c r="AD4" s="108">
        <f>SUM(AC4-AB4)</f>
        <v>0</v>
      </c>
      <c r="AE4" s="109">
        <v>0</v>
      </c>
      <c r="AF4" s="110"/>
    </row>
    <row r="5" spans="1:242" ht="24.75" customHeight="1">
      <c r="A5" s="121" t="s">
        <v>1</v>
      </c>
      <c r="B5" s="122" t="s">
        <v>138</v>
      </c>
      <c r="C5" s="123">
        <f>'[1]FINAL Allocations-FY13'!$C5</f>
        <v>107145.07270185347</v>
      </c>
      <c r="D5" s="116">
        <f>'FY14 Revised Finals'!C5</f>
        <v>102650.16943203611</v>
      </c>
      <c r="E5" s="108">
        <f aca="true" t="shared" si="3" ref="E5:E68">SUM(D5-C5)</f>
        <v>-4494.903269817354</v>
      </c>
      <c r="F5" s="109">
        <f t="shared" si="0"/>
        <v>-0.04378856162330443</v>
      </c>
      <c r="G5" s="110"/>
      <c r="H5" s="111">
        <f>'[1]FINAL Allocations-FY13'!$D5</f>
        <v>0</v>
      </c>
      <c r="I5" s="119">
        <f>'FY14 Revised Finals'!D5</f>
        <v>0</v>
      </c>
      <c r="J5" s="108">
        <f aca="true" t="shared" si="4" ref="J5:J68">SUM(I5-H5)</f>
        <v>0</v>
      </c>
      <c r="K5" s="114" t="s">
        <v>278</v>
      </c>
      <c r="L5" s="110"/>
      <c r="M5" s="115">
        <f>'[1]FINAL Allocations-FY13'!$G5</f>
        <v>0</v>
      </c>
      <c r="N5" s="116"/>
      <c r="O5" s="108">
        <f t="shared" si="1"/>
        <v>0</v>
      </c>
      <c r="P5" s="114" t="s">
        <v>278</v>
      </c>
      <c r="Q5" s="110"/>
      <c r="R5" s="117">
        <f>'[1]FINAL Allocations-FY13'!$H5</f>
        <v>20009</v>
      </c>
      <c r="S5" s="116">
        <f>'FY14 Revised Finals'!G5</f>
        <v>18697</v>
      </c>
      <c r="T5" s="108">
        <f aca="true" t="shared" si="5" ref="T5:T68">SUM(S5-R5)</f>
        <v>-1312</v>
      </c>
      <c r="U5" s="109">
        <f aca="true" t="shared" si="6" ref="U5:U68">T5/S5</f>
        <v>-0.07017168529710649</v>
      </c>
      <c r="V5" s="110"/>
      <c r="W5" s="118">
        <f>'[1]FINAL Allocations-FY13'!$I5</f>
        <v>8205.462868905392</v>
      </c>
      <c r="X5" s="119">
        <f>'FY14 Revised Finals'!H5</f>
        <v>7509.631810198736</v>
      </c>
      <c r="Y5" s="108">
        <f t="shared" si="2"/>
        <v>-695.8310587066553</v>
      </c>
      <c r="Z5" s="109">
        <f aca="true" t="shared" si="7" ref="Z5:Z67">Y5/X5</f>
        <v>-0.09265847864360752</v>
      </c>
      <c r="AA5" s="110"/>
      <c r="AB5" s="120">
        <f>'[1]FINAL Allocations-FY13'!$J5</f>
        <v>0</v>
      </c>
      <c r="AC5" s="116">
        <f>'FY14 Revised Finals'!I5</f>
        <v>0</v>
      </c>
      <c r="AD5" s="108">
        <f aca="true" t="shared" si="8" ref="AD5:AD68">SUM(AC5-AB5)</f>
        <v>0</v>
      </c>
      <c r="AE5" s="109">
        <v>0</v>
      </c>
      <c r="AF5" s="110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124"/>
      <c r="HH5" s="124"/>
      <c r="HI5" s="124"/>
      <c r="HJ5" s="124"/>
      <c r="HK5" s="124"/>
      <c r="HL5" s="124"/>
      <c r="HM5" s="124"/>
      <c r="HN5" s="124"/>
      <c r="HO5" s="124"/>
      <c r="HP5" s="124"/>
      <c r="HQ5" s="124"/>
      <c r="HR5" s="124"/>
      <c r="HS5" s="124"/>
      <c r="HT5" s="124"/>
      <c r="HU5" s="124"/>
      <c r="HV5" s="124"/>
      <c r="HW5" s="124"/>
      <c r="HX5" s="124"/>
      <c r="HY5" s="124"/>
      <c r="HZ5" s="124"/>
      <c r="IA5" s="124"/>
      <c r="IB5" s="124"/>
      <c r="IC5" s="124"/>
      <c r="ID5" s="124"/>
      <c r="IE5" s="124"/>
      <c r="IF5" s="124"/>
      <c r="IG5" s="124"/>
      <c r="IH5" s="124"/>
    </row>
    <row r="6" spans="1:242" ht="24.75" customHeight="1">
      <c r="A6" s="125" t="s">
        <v>2</v>
      </c>
      <c r="B6" s="126" t="s">
        <v>139</v>
      </c>
      <c r="C6" s="123">
        <f>'[1]FINAL Allocations-FY13'!$C6</f>
        <v>321903.68966540846</v>
      </c>
      <c r="D6" s="116">
        <f>'FY14 Revised Finals'!C6</f>
        <v>308868.7603500271</v>
      </c>
      <c r="E6" s="108">
        <f t="shared" si="3"/>
        <v>-13034.929315381334</v>
      </c>
      <c r="F6" s="109">
        <f t="shared" si="0"/>
        <v>-0.04220216152844151</v>
      </c>
      <c r="G6" s="110"/>
      <c r="H6" s="111">
        <f>'[1]FINAL Allocations-FY13'!$D6</f>
        <v>0</v>
      </c>
      <c r="I6" s="119">
        <f>'FY14 Revised Finals'!D6</f>
        <v>0</v>
      </c>
      <c r="J6" s="108">
        <f t="shared" si="4"/>
        <v>0</v>
      </c>
      <c r="K6" s="114" t="s">
        <v>278</v>
      </c>
      <c r="L6" s="110"/>
      <c r="M6" s="115">
        <f>'[1]FINAL Allocations-FY13'!$G6</f>
        <v>0</v>
      </c>
      <c r="N6" s="116"/>
      <c r="O6" s="108">
        <f t="shared" si="1"/>
        <v>0</v>
      </c>
      <c r="P6" s="114" t="s">
        <v>278</v>
      </c>
      <c r="Q6" s="110"/>
      <c r="R6" s="117">
        <f>'[1]FINAL Allocations-FY13'!$H6</f>
        <v>63556</v>
      </c>
      <c r="S6" s="116">
        <f>'FY14 Revised Finals'!G6</f>
        <v>60193</v>
      </c>
      <c r="T6" s="108">
        <f t="shared" si="5"/>
        <v>-3363</v>
      </c>
      <c r="U6" s="109">
        <f t="shared" si="6"/>
        <v>-0.05587028392005715</v>
      </c>
      <c r="V6" s="110"/>
      <c r="W6" s="118">
        <f>'[1]FINAL Allocations-FY13'!$I6</f>
        <v>7870.546017113335</v>
      </c>
      <c r="X6" s="116">
        <f>'FY14 Revised Finals'!H6</f>
        <v>10201.763968571868</v>
      </c>
      <c r="Y6" s="108">
        <f>SUM(X6-W6)</f>
        <v>2331.2179514585323</v>
      </c>
      <c r="Z6" s="109">
        <f t="shared" si="7"/>
        <v>0.22851126125248677</v>
      </c>
      <c r="AA6" s="110"/>
      <c r="AB6" s="120">
        <f>'[1]FINAL Allocations-FY13'!$J6</f>
        <v>0</v>
      </c>
      <c r="AC6" s="116">
        <f>'FY14 Revised Finals'!I6</f>
        <v>0</v>
      </c>
      <c r="AD6" s="108">
        <f t="shared" si="8"/>
        <v>0</v>
      </c>
      <c r="AE6" s="109">
        <v>0</v>
      </c>
      <c r="AF6" s="110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</row>
    <row r="7" spans="1:32" ht="24.75" customHeight="1">
      <c r="A7" s="125" t="s">
        <v>3</v>
      </c>
      <c r="B7" s="126" t="s">
        <v>140</v>
      </c>
      <c r="C7" s="123">
        <f>'[1]FINAL Allocations-FY13'!$C7</f>
        <v>1518002.301270009</v>
      </c>
      <c r="D7" s="116">
        <f>'FY14 Revised Finals'!C7</f>
        <v>1450806.79639726</v>
      </c>
      <c r="E7" s="108">
        <f t="shared" si="3"/>
        <v>-67195.5048727491</v>
      </c>
      <c r="F7" s="109">
        <f t="shared" si="0"/>
        <v>-0.046315956776335376</v>
      </c>
      <c r="G7" s="110"/>
      <c r="H7" s="127">
        <f>'[1]FINAL Allocations-FY13'!$D7</f>
        <v>24213.533639889716</v>
      </c>
      <c r="I7" s="119">
        <f>'FY14 Revised Finals'!D7</f>
        <v>28843.6711761427</v>
      </c>
      <c r="J7" s="108">
        <f t="shared" si="4"/>
        <v>4630.137536252983</v>
      </c>
      <c r="K7" s="109">
        <f>J7/I7</f>
        <v>0.16052525033923845</v>
      </c>
      <c r="L7" s="110"/>
      <c r="M7" s="115">
        <f>'[1]FINAL Allocations-FY13'!$G7</f>
        <v>0</v>
      </c>
      <c r="N7" s="116"/>
      <c r="O7" s="108">
        <f t="shared" si="1"/>
        <v>0</v>
      </c>
      <c r="P7" s="114" t="s">
        <v>278</v>
      </c>
      <c r="Q7" s="110"/>
      <c r="R7" s="117">
        <f>'[1]FINAL Allocations-FY13'!$H7</f>
        <v>294553</v>
      </c>
      <c r="S7" s="116">
        <f>'FY14 Revised Finals'!G7</f>
        <v>276397</v>
      </c>
      <c r="T7" s="108">
        <f t="shared" si="5"/>
        <v>-18156</v>
      </c>
      <c r="U7" s="109">
        <f t="shared" si="6"/>
        <v>-0.06568812251941954</v>
      </c>
      <c r="V7" s="110"/>
      <c r="W7" s="128" t="str">
        <f>'[1]FINAL Allocations-FY13'!$I7</f>
        <v>released</v>
      </c>
      <c r="X7" s="112" t="str">
        <f>'FY14 Revised Finals'!H7</f>
        <v>released</v>
      </c>
      <c r="Y7" s="113" t="s">
        <v>282</v>
      </c>
      <c r="Z7" s="114" t="s">
        <v>282</v>
      </c>
      <c r="AA7" s="110"/>
      <c r="AB7" s="120">
        <f>'[1]FINAL Allocations-FY13'!$J7</f>
        <v>0</v>
      </c>
      <c r="AC7" s="116">
        <f>'FY14 Revised Finals'!I7</f>
        <v>0</v>
      </c>
      <c r="AD7" s="108">
        <f t="shared" si="8"/>
        <v>0</v>
      </c>
      <c r="AE7" s="109">
        <v>0</v>
      </c>
      <c r="AF7" s="110"/>
    </row>
    <row r="8" spans="1:32" ht="24.75" customHeight="1">
      <c r="A8" s="125" t="s">
        <v>4</v>
      </c>
      <c r="B8" s="126" t="s">
        <v>141</v>
      </c>
      <c r="C8" s="123">
        <f>'[1]FINAL Allocations-FY13'!$C8</f>
        <v>610915.0289661125</v>
      </c>
      <c r="D8" s="116">
        <f>'FY14 Revised Finals'!C8</f>
        <v>586177.0887811009</v>
      </c>
      <c r="E8" s="108">
        <f t="shared" si="3"/>
        <v>-24737.940185011597</v>
      </c>
      <c r="F8" s="109">
        <f t="shared" si="0"/>
        <v>-0.042202161528441466</v>
      </c>
      <c r="G8" s="110"/>
      <c r="H8" s="111">
        <f>'[1]FINAL Allocations-FY13'!$D8</f>
        <v>0</v>
      </c>
      <c r="I8" s="119">
        <f>'FY14 Revised Finals'!D8</f>
        <v>0</v>
      </c>
      <c r="J8" s="108">
        <f t="shared" si="4"/>
        <v>0</v>
      </c>
      <c r="K8" s="114" t="s">
        <v>278</v>
      </c>
      <c r="L8" s="110"/>
      <c r="M8" s="115">
        <f>'[1]FINAL Allocations-FY13'!$G8</f>
        <v>0</v>
      </c>
      <c r="N8" s="116"/>
      <c r="O8" s="108">
        <f t="shared" si="1"/>
        <v>0</v>
      </c>
      <c r="P8" s="114" t="s">
        <v>278</v>
      </c>
      <c r="Q8" s="110"/>
      <c r="R8" s="117">
        <f>'[1]FINAL Allocations-FY13'!$H8</f>
        <v>102324</v>
      </c>
      <c r="S8" s="116">
        <f>'FY14 Revised Finals'!G8</f>
        <v>95536</v>
      </c>
      <c r="T8" s="108">
        <f t="shared" si="5"/>
        <v>-6788</v>
      </c>
      <c r="U8" s="109">
        <f t="shared" si="6"/>
        <v>-0.0710517501256071</v>
      </c>
      <c r="V8" s="110"/>
      <c r="W8" s="118">
        <f>'[1]FINAL Allocations-FY13'!$I8</f>
        <v>5358.669628672909</v>
      </c>
      <c r="X8" s="119">
        <f>'FY14 Revised Finals'!H8</f>
        <v>5525.955482976428</v>
      </c>
      <c r="Y8" s="108">
        <f t="shared" si="2"/>
        <v>167.28585430351905</v>
      </c>
      <c r="Z8" s="109">
        <f t="shared" si="7"/>
        <v>0.030272747368101195</v>
      </c>
      <c r="AA8" s="110"/>
      <c r="AB8" s="120">
        <f>'[1]FINAL Allocations-FY13'!$J8</f>
        <v>29023.882806682668</v>
      </c>
      <c r="AC8" s="116">
        <f>'FY14 Revised Finals'!I8</f>
        <v>27411.738433186947</v>
      </c>
      <c r="AD8" s="108">
        <f t="shared" si="8"/>
        <v>-1612.144373495721</v>
      </c>
      <c r="AE8" s="109">
        <f aca="true" t="shared" si="9" ref="AE8:AE68">AD8/AC8</f>
        <v>-0.058812190165360836</v>
      </c>
      <c r="AF8" s="110"/>
    </row>
    <row r="9" spans="1:32" ht="24.75" customHeight="1">
      <c r="A9" s="125" t="s">
        <v>5</v>
      </c>
      <c r="B9" s="126" t="s">
        <v>142</v>
      </c>
      <c r="C9" s="123">
        <f>'[1]FINAL Allocations-FY13'!$C9</f>
        <v>2140379.3358294354</v>
      </c>
      <c r="D9" s="116">
        <f>'FY14 Revised Finals'!C9</f>
        <v>2052800.88624639</v>
      </c>
      <c r="E9" s="108">
        <f t="shared" si="3"/>
        <v>-87578.44958304544</v>
      </c>
      <c r="F9" s="109">
        <f t="shared" si="0"/>
        <v>-0.04266290518959457</v>
      </c>
      <c r="G9" s="110"/>
      <c r="H9" s="111">
        <f>'[1]FINAL Allocations-FY13'!$D9</f>
        <v>0</v>
      </c>
      <c r="I9" s="119">
        <f>'FY14 Revised Finals'!D9</f>
        <v>0</v>
      </c>
      <c r="J9" s="108">
        <f t="shared" si="4"/>
        <v>0</v>
      </c>
      <c r="K9" s="114" t="s">
        <v>278</v>
      </c>
      <c r="L9" s="110"/>
      <c r="M9" s="115">
        <f>'[1]FINAL Allocations-FY13'!$G9</f>
        <v>0</v>
      </c>
      <c r="N9" s="116"/>
      <c r="O9" s="108">
        <f t="shared" si="1"/>
        <v>0</v>
      </c>
      <c r="P9" s="114" t="s">
        <v>278</v>
      </c>
      <c r="Q9" s="110"/>
      <c r="R9" s="117">
        <f>'[1]FINAL Allocations-FY13'!$H9</f>
        <v>264790</v>
      </c>
      <c r="S9" s="116">
        <f>'FY14 Revised Finals'!G9</f>
        <v>237098</v>
      </c>
      <c r="T9" s="108">
        <f t="shared" si="5"/>
        <v>-27692</v>
      </c>
      <c r="U9" s="109">
        <f t="shared" si="6"/>
        <v>-0.1167955866350623</v>
      </c>
      <c r="V9" s="110"/>
      <c r="W9" s="128">
        <f>'[1]FINAL Allocations-FY13'!$I9</f>
        <v>84399.04665159833</v>
      </c>
      <c r="X9" s="116">
        <f>'FY14 Revised Finals'!H9</f>
        <v>76513.22976428902</v>
      </c>
      <c r="Y9" s="108">
        <f t="shared" si="2"/>
        <v>-7885.816887309309</v>
      </c>
      <c r="Z9" s="109">
        <f t="shared" si="7"/>
        <v>-0.10306474986878482</v>
      </c>
      <c r="AA9" s="110"/>
      <c r="AB9" s="120">
        <f>'[1]FINAL Allocations-FY13'!$J9</f>
        <v>154706.50867688013</v>
      </c>
      <c r="AC9" s="116">
        <f>'FY14 Revised Finals'!I9</f>
        <v>146113.26740837647</v>
      </c>
      <c r="AD9" s="108">
        <f t="shared" si="8"/>
        <v>-8593.241268503654</v>
      </c>
      <c r="AE9" s="109">
        <f t="shared" si="9"/>
        <v>-0.05881219016536082</v>
      </c>
      <c r="AF9" s="110"/>
    </row>
    <row r="10" spans="1:32" ht="24.75" customHeight="1">
      <c r="A10" s="125" t="s">
        <v>6</v>
      </c>
      <c r="B10" s="126" t="s">
        <v>143</v>
      </c>
      <c r="C10" s="123">
        <f>'[1]FINAL Allocations-FY13'!$C10</f>
        <v>101022.49711889043</v>
      </c>
      <c r="D10" s="116">
        <f>'FY14 Revised Finals'!C10</f>
        <v>96784.4454644912</v>
      </c>
      <c r="E10" s="108">
        <f t="shared" si="3"/>
        <v>-4238.051654399227</v>
      </c>
      <c r="F10" s="109">
        <f t="shared" si="0"/>
        <v>-0.0437885616233045</v>
      </c>
      <c r="G10" s="110"/>
      <c r="H10" s="111">
        <f>'[1]FINAL Allocations-FY13'!$D10</f>
        <v>0</v>
      </c>
      <c r="I10" s="119">
        <f>'FY14 Revised Finals'!D10</f>
        <v>0</v>
      </c>
      <c r="J10" s="108">
        <f t="shared" si="4"/>
        <v>0</v>
      </c>
      <c r="K10" s="114" t="s">
        <v>278</v>
      </c>
      <c r="L10" s="110"/>
      <c r="M10" s="115">
        <f>'[1]FINAL Allocations-FY13'!$G10</f>
        <v>0</v>
      </c>
      <c r="N10" s="116"/>
      <c r="O10" s="108">
        <f t="shared" si="1"/>
        <v>0</v>
      </c>
      <c r="P10" s="114" t="s">
        <v>278</v>
      </c>
      <c r="Q10" s="110"/>
      <c r="R10" s="117">
        <f>'[1]FINAL Allocations-FY13'!$H10</f>
        <v>11309</v>
      </c>
      <c r="S10" s="116">
        <f>'FY14 Revised Finals'!G10</f>
        <v>10411</v>
      </c>
      <c r="T10" s="108">
        <f t="shared" si="5"/>
        <v>-898</v>
      </c>
      <c r="U10" s="109">
        <f t="shared" si="6"/>
        <v>-0.0862549226779368</v>
      </c>
      <c r="V10" s="110"/>
      <c r="W10" s="118">
        <f>'[1]FINAL Allocations-FY13'!$I10</f>
        <v>6363.42018404908</v>
      </c>
      <c r="X10" s="119">
        <f>'FY14 Revised Finals'!H10</f>
        <v>4817.499651825605</v>
      </c>
      <c r="Y10" s="108">
        <f t="shared" si="2"/>
        <v>-1545.9205322234748</v>
      </c>
      <c r="Z10" s="109">
        <f t="shared" si="7"/>
        <v>-0.32089686433867076</v>
      </c>
      <c r="AA10" s="110"/>
      <c r="AB10" s="120">
        <f>'[1]FINAL Allocations-FY13'!$J10</f>
        <v>0</v>
      </c>
      <c r="AC10" s="116">
        <f>'FY14 Revised Finals'!I10</f>
        <v>0</v>
      </c>
      <c r="AD10" s="108">
        <f t="shared" si="8"/>
        <v>0</v>
      </c>
      <c r="AE10" s="109">
        <v>0</v>
      </c>
      <c r="AF10" s="110"/>
    </row>
    <row r="11" spans="1:32" ht="24.75" customHeight="1">
      <c r="A11" s="125" t="s">
        <v>7</v>
      </c>
      <c r="B11" s="126" t="s">
        <v>144</v>
      </c>
      <c r="C11" s="123">
        <f>'[1]FINAL Allocations-FY13'!$C11</f>
        <v>715519.1209272296</v>
      </c>
      <c r="D11" s="116">
        <f>'FY14 Revised Finals'!C11</f>
        <v>686545.4202070404</v>
      </c>
      <c r="E11" s="108">
        <f t="shared" si="3"/>
        <v>-28973.700720189256</v>
      </c>
      <c r="F11" s="109">
        <f t="shared" si="0"/>
        <v>-0.04220216152844149</v>
      </c>
      <c r="G11" s="110"/>
      <c r="H11" s="111">
        <f>'[1]FINAL Allocations-FY13'!$D11</f>
        <v>0</v>
      </c>
      <c r="I11" s="119">
        <f>'FY14 Revised Finals'!D11</f>
        <v>0</v>
      </c>
      <c r="J11" s="108">
        <f t="shared" si="4"/>
        <v>0</v>
      </c>
      <c r="K11" s="114" t="s">
        <v>278</v>
      </c>
      <c r="L11" s="110"/>
      <c r="M11" s="115">
        <f>'[1]FINAL Allocations-FY13'!$G11</f>
        <v>0</v>
      </c>
      <c r="N11" s="116"/>
      <c r="O11" s="108">
        <f t="shared" si="1"/>
        <v>0</v>
      </c>
      <c r="P11" s="114" t="s">
        <v>278</v>
      </c>
      <c r="Q11" s="110"/>
      <c r="R11" s="117">
        <f>'[1]FINAL Allocations-FY13'!$H11</f>
        <v>124152</v>
      </c>
      <c r="S11" s="116">
        <f>'FY14 Revised Finals'!G11</f>
        <v>116332</v>
      </c>
      <c r="T11" s="108">
        <f t="shared" si="5"/>
        <v>-7820</v>
      </c>
      <c r="U11" s="109">
        <f t="shared" si="6"/>
        <v>-0.06722140081834749</v>
      </c>
      <c r="V11" s="110"/>
      <c r="W11" s="118">
        <f>'[1]FINAL Allocations-FY13'!$I11</f>
        <v>1674.5842589602842</v>
      </c>
      <c r="X11" s="119">
        <f>'FY14 Revised Finals'!H11</f>
        <v>1416.9116623016484</v>
      </c>
      <c r="Y11" s="108">
        <f t="shared" si="2"/>
        <v>-257.6725966586357</v>
      </c>
      <c r="Z11" s="109">
        <f t="shared" si="7"/>
        <v>-0.18185508914512655</v>
      </c>
      <c r="AA11" s="110"/>
      <c r="AB11" s="120">
        <f>'[1]FINAL Allocations-FY13'!$J11</f>
        <v>43161.34875694009</v>
      </c>
      <c r="AC11" s="116">
        <f>'FY14 Revised Finals'!I11</f>
        <v>40763.93260092645</v>
      </c>
      <c r="AD11" s="108">
        <f t="shared" si="8"/>
        <v>-2397.4161560136417</v>
      </c>
      <c r="AE11" s="109">
        <f t="shared" si="9"/>
        <v>-0.05881219016536092</v>
      </c>
      <c r="AF11" s="110"/>
    </row>
    <row r="12" spans="1:32" ht="24.75" customHeight="1">
      <c r="A12" s="125" t="s">
        <v>8</v>
      </c>
      <c r="B12" s="126" t="s">
        <v>145</v>
      </c>
      <c r="C12" s="123">
        <f>'[1]FINAL Allocations-FY13'!$C12</f>
        <v>605935.4195717417</v>
      </c>
      <c r="D12" s="116">
        <f>'FY14 Revised Finals'!C12</f>
        <v>581399.1199971291</v>
      </c>
      <c r="E12" s="108">
        <f t="shared" si="3"/>
        <v>-24536.29957461264</v>
      </c>
      <c r="F12" s="109">
        <f t="shared" si="0"/>
        <v>-0.0422021615284416</v>
      </c>
      <c r="G12" s="110"/>
      <c r="H12" s="111">
        <f>'[1]FINAL Allocations-FY13'!$D12</f>
        <v>0</v>
      </c>
      <c r="I12" s="119">
        <f>'FY14 Revised Finals'!D12</f>
        <v>0</v>
      </c>
      <c r="J12" s="108">
        <f t="shared" si="4"/>
        <v>0</v>
      </c>
      <c r="K12" s="114" t="s">
        <v>278</v>
      </c>
      <c r="L12" s="110"/>
      <c r="M12" s="115">
        <f>'[1]FINAL Allocations-FY13'!$G12</f>
        <v>0</v>
      </c>
      <c r="N12" s="116"/>
      <c r="O12" s="108">
        <f t="shared" si="1"/>
        <v>0</v>
      </c>
      <c r="P12" s="114" t="s">
        <v>278</v>
      </c>
      <c r="Q12" s="110"/>
      <c r="R12" s="117">
        <f>'[1]FINAL Allocations-FY13'!$H12</f>
        <v>93172</v>
      </c>
      <c r="S12" s="116">
        <f>'FY14 Revised Finals'!G12</f>
        <v>86797</v>
      </c>
      <c r="T12" s="108">
        <f t="shared" si="5"/>
        <v>-6375</v>
      </c>
      <c r="U12" s="109">
        <f t="shared" si="6"/>
        <v>-0.07344723895987189</v>
      </c>
      <c r="V12" s="110"/>
      <c r="W12" s="128" t="str">
        <f>'[1]FINAL Allocations-FY13'!$I12</f>
        <v>released</v>
      </c>
      <c r="X12" s="119">
        <f>'FY14 Revised Finals'!H12</f>
        <v>7084.558311508242</v>
      </c>
      <c r="Y12" s="108">
        <f>X12</f>
        <v>7084.558311508242</v>
      </c>
      <c r="Z12" s="109">
        <f t="shared" si="7"/>
        <v>1</v>
      </c>
      <c r="AA12" s="110"/>
      <c r="AB12" s="120">
        <f>'[1]FINAL Allocations-FY13'!$J12</f>
        <v>35289.22347145882</v>
      </c>
      <c r="AC12" s="116">
        <f>'FY14 Revised Finals'!I12</f>
        <v>33329.06798697463</v>
      </c>
      <c r="AD12" s="108">
        <f t="shared" si="8"/>
        <v>-1960.1554844841885</v>
      </c>
      <c r="AE12" s="109">
        <f t="shared" si="9"/>
        <v>-0.058812190165360725</v>
      </c>
      <c r="AF12" s="110"/>
    </row>
    <row r="13" spans="1:32" ht="24.75" customHeight="1">
      <c r="A13" s="125" t="s">
        <v>9</v>
      </c>
      <c r="B13" s="126" t="s">
        <v>146</v>
      </c>
      <c r="C13" s="123">
        <f>'[1]FINAL Allocations-FY13'!$C13</f>
        <v>2357306.5473056585</v>
      </c>
      <c r="D13" s="116">
        <f>'FY14 Revised Finals'!C13</f>
        <v>2238736.6559503553</v>
      </c>
      <c r="E13" s="108">
        <f t="shared" si="3"/>
        <v>-118569.89135530312</v>
      </c>
      <c r="F13" s="109">
        <f t="shared" si="0"/>
        <v>-0.05296285788690478</v>
      </c>
      <c r="G13" s="110"/>
      <c r="H13" s="127">
        <f>'[1]FINAL Allocations-FY13'!$D13</f>
        <v>56504.726227551364</v>
      </c>
      <c r="I13" s="119">
        <f>'FY14 Revised Finals'!D13</f>
        <v>76638.77370367968</v>
      </c>
      <c r="J13" s="108">
        <f t="shared" si="4"/>
        <v>20134.04747612831</v>
      </c>
      <c r="K13" s="109">
        <f>J13/I13</f>
        <v>0.26271359134706</v>
      </c>
      <c r="L13" s="110"/>
      <c r="M13" s="129">
        <f>'[5]FY14 Title I-D, Subpart 2'!$L$23</f>
        <v>28715.973983739837</v>
      </c>
      <c r="N13" s="119">
        <f>'[5]FY14 Title I-D, Subpart 2'!$E$5</f>
        <v>16748.093385214008</v>
      </c>
      <c r="O13" s="108">
        <f t="shared" si="1"/>
        <v>-11967.88059852583</v>
      </c>
      <c r="P13" s="109">
        <f>O13/N13</f>
        <v>-0.7145816734632987</v>
      </c>
      <c r="Q13" s="110"/>
      <c r="R13" s="117">
        <f>'[1]FINAL Allocations-FY13'!$H13</f>
        <v>396992</v>
      </c>
      <c r="S13" s="116">
        <f>'FY14 Revised Finals'!G13</f>
        <v>368407</v>
      </c>
      <c r="T13" s="108">
        <f t="shared" si="5"/>
        <v>-28585</v>
      </c>
      <c r="U13" s="109">
        <f t="shared" si="6"/>
        <v>-0.0775908166782933</v>
      </c>
      <c r="V13" s="110"/>
      <c r="W13" s="128">
        <f>'[1]FINAL Allocations-FY13'!$I13</f>
        <v>20095.01110752341</v>
      </c>
      <c r="X13" s="116">
        <f>'FY14 Revised Finals'!H13</f>
        <v>18561.542776151593</v>
      </c>
      <c r="Y13" s="108">
        <f t="shared" si="2"/>
        <v>-1533.468331371816</v>
      </c>
      <c r="Z13" s="109">
        <f t="shared" si="7"/>
        <v>-0.08261534883523047</v>
      </c>
      <c r="AA13" s="110"/>
      <c r="AB13" s="120">
        <f>'[1]FINAL Allocations-FY13'!$J13</f>
        <v>0</v>
      </c>
      <c r="AC13" s="116">
        <f>'FY14 Revised Finals'!I13</f>
        <v>0</v>
      </c>
      <c r="AD13" s="108">
        <f t="shared" si="8"/>
        <v>0</v>
      </c>
      <c r="AE13" s="109">
        <v>0</v>
      </c>
      <c r="AF13" s="110"/>
    </row>
    <row r="14" spans="1:32" ht="24.75" customHeight="1">
      <c r="A14" s="125" t="s">
        <v>10</v>
      </c>
      <c r="B14" s="126" t="s">
        <v>147</v>
      </c>
      <c r="C14" s="123">
        <f>'[1]FINAL Allocations-FY13'!$C14</f>
        <v>162246.90853805377</v>
      </c>
      <c r="D14" s="116">
        <f>'FY14 Revised Finals'!C14</f>
        <v>155385.69077474473</v>
      </c>
      <c r="E14" s="108">
        <f t="shared" si="3"/>
        <v>-6861.217763309047</v>
      </c>
      <c r="F14" s="109">
        <f t="shared" si="0"/>
        <v>-0.04415604634570521</v>
      </c>
      <c r="G14" s="110"/>
      <c r="H14" s="111">
        <f>'[1]FINAL Allocations-FY13'!$D14</f>
        <v>0</v>
      </c>
      <c r="I14" s="119">
        <f>'FY14 Revised Finals'!D14</f>
        <v>0</v>
      </c>
      <c r="J14" s="108">
        <f t="shared" si="4"/>
        <v>0</v>
      </c>
      <c r="K14" s="114" t="s">
        <v>278</v>
      </c>
      <c r="L14" s="110"/>
      <c r="M14" s="115">
        <f>'[1]FINAL Allocations-FY13'!$G14</f>
        <v>0</v>
      </c>
      <c r="N14" s="116"/>
      <c r="O14" s="108">
        <f t="shared" si="1"/>
        <v>0</v>
      </c>
      <c r="P14" s="114" t="s">
        <v>278</v>
      </c>
      <c r="Q14" s="110"/>
      <c r="R14" s="117">
        <f>'[1]FINAL Allocations-FY13'!$H14</f>
        <v>24377</v>
      </c>
      <c r="S14" s="116">
        <f>'FY14 Revised Finals'!G14</f>
        <v>22209</v>
      </c>
      <c r="T14" s="108">
        <f t="shared" si="5"/>
        <v>-2168</v>
      </c>
      <c r="U14" s="109">
        <f t="shared" si="6"/>
        <v>-0.09761808275924175</v>
      </c>
      <c r="V14" s="110"/>
      <c r="W14" s="128" t="s">
        <v>278</v>
      </c>
      <c r="X14" s="112" t="s">
        <v>278</v>
      </c>
      <c r="Y14" s="113" t="s">
        <v>278</v>
      </c>
      <c r="Z14" s="114" t="s">
        <v>278</v>
      </c>
      <c r="AA14" s="110"/>
      <c r="AB14" s="120">
        <f>'[1]FINAL Allocations-FY13'!$J14</f>
        <v>0</v>
      </c>
      <c r="AC14" s="116">
        <f>'FY14 Revised Finals'!I14</f>
        <v>0</v>
      </c>
      <c r="AD14" s="108">
        <f t="shared" si="8"/>
        <v>0</v>
      </c>
      <c r="AE14" s="109">
        <v>0</v>
      </c>
      <c r="AF14" s="110"/>
    </row>
    <row r="15" spans="1:32" ht="24.75" customHeight="1">
      <c r="A15" s="125" t="s">
        <v>11</v>
      </c>
      <c r="B15" s="126" t="s">
        <v>148</v>
      </c>
      <c r="C15" s="123">
        <f>'[1]FINAL Allocations-FY13'!$C15</f>
        <v>1851938.9772850364</v>
      </c>
      <c r="D15" s="116">
        <f>'FY14 Revised Finals'!C15</f>
        <v>1775293.5915966833</v>
      </c>
      <c r="E15" s="108">
        <f t="shared" si="3"/>
        <v>-76645.3856883531</v>
      </c>
      <c r="F15" s="109">
        <f t="shared" si="0"/>
        <v>-0.043173357945498425</v>
      </c>
      <c r="G15" s="110"/>
      <c r="H15" s="111">
        <f>'[1]FINAL Allocations-FY13'!$D15</f>
        <v>0</v>
      </c>
      <c r="I15" s="119">
        <f>'FY14 Revised Finals'!D15</f>
        <v>0</v>
      </c>
      <c r="J15" s="108">
        <f t="shared" si="4"/>
        <v>0</v>
      </c>
      <c r="K15" s="114" t="s">
        <v>278</v>
      </c>
      <c r="L15" s="110"/>
      <c r="M15" s="115">
        <f>'[1]FINAL Allocations-FY13'!$G15</f>
        <v>0</v>
      </c>
      <c r="N15" s="116"/>
      <c r="O15" s="108">
        <f t="shared" si="1"/>
        <v>0</v>
      </c>
      <c r="P15" s="114" t="s">
        <v>278</v>
      </c>
      <c r="Q15" s="110"/>
      <c r="R15" s="117">
        <f>'[1]FINAL Allocations-FY13'!$H15</f>
        <v>298437</v>
      </c>
      <c r="S15" s="116">
        <f>'FY14 Revised Finals'!G15</f>
        <v>273961</v>
      </c>
      <c r="T15" s="108">
        <f t="shared" si="5"/>
        <v>-24476</v>
      </c>
      <c r="U15" s="109">
        <f t="shared" si="6"/>
        <v>-0.08934118359912542</v>
      </c>
      <c r="V15" s="110"/>
      <c r="W15" s="128">
        <f>'[1]FINAL Allocations-FY13'!$I15</f>
        <v>18420.426848563126</v>
      </c>
      <c r="X15" s="116">
        <f>'FY14 Revised Finals'!H15</f>
        <v>14169.116623016484</v>
      </c>
      <c r="Y15" s="108">
        <f t="shared" si="2"/>
        <v>-4251.310225546642</v>
      </c>
      <c r="Z15" s="109">
        <f t="shared" si="7"/>
        <v>-0.3000405980596393</v>
      </c>
      <c r="AA15" s="110"/>
      <c r="AB15" s="120">
        <f>'[1]FINAL Allocations-FY13'!$J15</f>
        <v>0</v>
      </c>
      <c r="AC15" s="116">
        <f>'FY14 Revised Finals'!I15</f>
        <v>0</v>
      </c>
      <c r="AD15" s="108">
        <f t="shared" si="8"/>
        <v>0</v>
      </c>
      <c r="AE15" s="109">
        <v>0</v>
      </c>
      <c r="AF15" s="110"/>
    </row>
    <row r="16" spans="1:32" ht="24.75" customHeight="1">
      <c r="A16" s="125" t="s">
        <v>12</v>
      </c>
      <c r="B16" s="126" t="s">
        <v>149</v>
      </c>
      <c r="C16" s="123">
        <f>'[1]FINAL Allocations-FY13'!$C16</f>
        <v>905834.6168394345</v>
      </c>
      <c r="D16" s="116">
        <f>'FY14 Revised Finals'!C16</f>
        <v>869116.6412095708</v>
      </c>
      <c r="E16" s="108">
        <f t="shared" si="3"/>
        <v>-36717.97562986368</v>
      </c>
      <c r="F16" s="109">
        <f t="shared" si="0"/>
        <v>-0.04224746586230633</v>
      </c>
      <c r="G16" s="110"/>
      <c r="H16" s="111">
        <f>'[1]FINAL Allocations-FY13'!$D16</f>
        <v>0</v>
      </c>
      <c r="I16" s="119">
        <f>'FY14 Revised Finals'!D16</f>
        <v>0</v>
      </c>
      <c r="J16" s="108">
        <f t="shared" si="4"/>
        <v>0</v>
      </c>
      <c r="K16" s="114" t="s">
        <v>278</v>
      </c>
      <c r="L16" s="110"/>
      <c r="M16" s="115">
        <f>'[1]FINAL Allocations-FY13'!$G16</f>
        <v>0</v>
      </c>
      <c r="N16" s="116"/>
      <c r="O16" s="108">
        <f t="shared" si="1"/>
        <v>0</v>
      </c>
      <c r="P16" s="114" t="s">
        <v>278</v>
      </c>
      <c r="Q16" s="110"/>
      <c r="R16" s="117">
        <f>'[1]FINAL Allocations-FY13'!$H16</f>
        <v>138607</v>
      </c>
      <c r="S16" s="116">
        <f>'FY14 Revised Finals'!G16</f>
        <v>126859</v>
      </c>
      <c r="T16" s="108">
        <f t="shared" si="5"/>
        <v>-11748</v>
      </c>
      <c r="U16" s="109">
        <f t="shared" si="6"/>
        <v>-0.09260675237862509</v>
      </c>
      <c r="V16" s="110"/>
      <c r="W16" s="128" t="str">
        <f>'[1]FINAL Allocations-FY13'!$I16</f>
        <v>released</v>
      </c>
      <c r="X16" s="119">
        <f>'FY14 Revised Finals'!H16</f>
        <v>7084.558311508242</v>
      </c>
      <c r="Y16" s="108">
        <f>X16</f>
        <v>7084.558311508242</v>
      </c>
      <c r="Z16" s="109">
        <f t="shared" si="7"/>
        <v>1</v>
      </c>
      <c r="AA16" s="110"/>
      <c r="AB16" s="120">
        <f>'[1]FINAL Allocations-FY13'!$J16</f>
        <v>0</v>
      </c>
      <c r="AC16" s="116">
        <f>'FY14 Revised Finals'!I16</f>
        <v>0</v>
      </c>
      <c r="AD16" s="108">
        <f t="shared" si="8"/>
        <v>0</v>
      </c>
      <c r="AE16" s="109">
        <v>0</v>
      </c>
      <c r="AF16" s="110"/>
    </row>
    <row r="17" spans="1:32" ht="24.75" customHeight="1">
      <c r="A17" s="125" t="s">
        <v>13</v>
      </c>
      <c r="B17" s="126" t="s">
        <v>150</v>
      </c>
      <c r="C17" s="123">
        <f>'[1]FINAL Allocations-FY13'!$C17</f>
        <v>2246038.249991691</v>
      </c>
      <c r="D17" s="116">
        <f>'FY14 Revised Finals'!C17</f>
        <v>2157574.7228139117</v>
      </c>
      <c r="E17" s="108">
        <f t="shared" si="3"/>
        <v>-88463.52717777947</v>
      </c>
      <c r="F17" s="109">
        <f t="shared" si="0"/>
        <v>-0.041001373552618015</v>
      </c>
      <c r="G17" s="110"/>
      <c r="H17" s="111">
        <f>'[1]FINAL Allocations-FY13'!$D17</f>
        <v>0</v>
      </c>
      <c r="I17" s="119">
        <f>'FY14 Revised Finals'!D17</f>
        <v>0</v>
      </c>
      <c r="J17" s="108">
        <f t="shared" si="4"/>
        <v>0</v>
      </c>
      <c r="K17" s="114" t="s">
        <v>278</v>
      </c>
      <c r="L17" s="110"/>
      <c r="M17" s="115">
        <f>'[1]FINAL Allocations-FY13'!$G17</f>
        <v>0</v>
      </c>
      <c r="N17" s="116"/>
      <c r="O17" s="108">
        <f t="shared" si="1"/>
        <v>0</v>
      </c>
      <c r="P17" s="114" t="s">
        <v>278</v>
      </c>
      <c r="Q17" s="110"/>
      <c r="R17" s="117">
        <f>'[1]FINAL Allocations-FY13'!$H17</f>
        <v>390545</v>
      </c>
      <c r="S17" s="116">
        <f>'FY14 Revised Finals'!G17</f>
        <v>370706</v>
      </c>
      <c r="T17" s="108">
        <f t="shared" si="5"/>
        <v>-19839</v>
      </c>
      <c r="U17" s="109">
        <f t="shared" si="6"/>
        <v>-0.053516803073055196</v>
      </c>
      <c r="V17" s="110"/>
      <c r="W17" s="118">
        <f>'[1]FINAL Allocations-FY13'!$I17</f>
        <v>3349.1685179205683</v>
      </c>
      <c r="X17" s="119">
        <f>'FY14 Revised Finals'!H17</f>
        <v>2833.823324603297</v>
      </c>
      <c r="Y17" s="108">
        <f t="shared" si="2"/>
        <v>-515.3451933172714</v>
      </c>
      <c r="Z17" s="109">
        <f t="shared" si="7"/>
        <v>-0.18185508914512655</v>
      </c>
      <c r="AA17" s="110"/>
      <c r="AB17" s="120">
        <f>'[1]FINAL Allocations-FY13'!$J17</f>
        <v>108115.54072921979</v>
      </c>
      <c r="AC17" s="116">
        <f>'FY14 Revised Finals'!I17</f>
        <v>102110.21532754997</v>
      </c>
      <c r="AD17" s="108">
        <f t="shared" si="8"/>
        <v>-6005.325401669819</v>
      </c>
      <c r="AE17" s="109">
        <f t="shared" si="9"/>
        <v>-0.058812190165360906</v>
      </c>
      <c r="AF17" s="110"/>
    </row>
    <row r="18" spans="1:32" ht="24.75" customHeight="1">
      <c r="A18" s="125" t="s">
        <v>14</v>
      </c>
      <c r="B18" s="126" t="s">
        <v>151</v>
      </c>
      <c r="C18" s="123">
        <f>'[1]FINAL Allocations-FY13'!$C18</f>
        <v>468096.69783644174</v>
      </c>
      <c r="D18" s="116">
        <f>'FY14 Revised Finals'!C18</f>
        <v>450088.83000740147</v>
      </c>
      <c r="E18" s="108">
        <f t="shared" si="3"/>
        <v>-18007.867829040275</v>
      </c>
      <c r="F18" s="109">
        <f t="shared" si="0"/>
        <v>-0.04000958617156561</v>
      </c>
      <c r="G18" s="110"/>
      <c r="H18" s="111">
        <f>'[1]FINAL Allocations-FY13'!$D18</f>
        <v>0</v>
      </c>
      <c r="I18" s="119">
        <f>'FY14 Revised Finals'!D18</f>
        <v>0</v>
      </c>
      <c r="J18" s="108">
        <f t="shared" si="4"/>
        <v>0</v>
      </c>
      <c r="K18" s="114" t="s">
        <v>278</v>
      </c>
      <c r="L18" s="110"/>
      <c r="M18" s="115">
        <f>'[1]FINAL Allocations-FY13'!$G18</f>
        <v>0</v>
      </c>
      <c r="N18" s="116"/>
      <c r="O18" s="108">
        <f t="shared" si="1"/>
        <v>0</v>
      </c>
      <c r="P18" s="114" t="s">
        <v>278</v>
      </c>
      <c r="Q18" s="110"/>
      <c r="R18" s="117">
        <f>'[1]FINAL Allocations-FY13'!$H18</f>
        <v>85338</v>
      </c>
      <c r="S18" s="116">
        <f>'FY14 Revised Finals'!G18</f>
        <v>80722</v>
      </c>
      <c r="T18" s="108">
        <f t="shared" si="5"/>
        <v>-4616</v>
      </c>
      <c r="U18" s="109">
        <f t="shared" si="6"/>
        <v>-0.057183915165630185</v>
      </c>
      <c r="V18" s="110"/>
      <c r="W18" s="128" t="str">
        <f>'[1]FINAL Allocations-FY13'!$I18</f>
        <v>released</v>
      </c>
      <c r="X18" s="112" t="str">
        <f>'FY14 Revised Finals'!H18</f>
        <v>released</v>
      </c>
      <c r="Y18" s="113" t="s">
        <v>282</v>
      </c>
      <c r="Z18" s="114" t="s">
        <v>282</v>
      </c>
      <c r="AA18" s="110"/>
      <c r="AB18" s="120">
        <f>'[1]FINAL Allocations-FY13'!$J18</f>
        <v>39513.2658783917</v>
      </c>
      <c r="AC18" s="116">
        <f>'FY14 Revised Finals'!I18</f>
        <v>37318.48409510726</v>
      </c>
      <c r="AD18" s="108">
        <f t="shared" si="8"/>
        <v>-2194.7817832844376</v>
      </c>
      <c r="AE18" s="109">
        <f t="shared" si="9"/>
        <v>-0.05881219016536071</v>
      </c>
      <c r="AF18" s="110"/>
    </row>
    <row r="19" spans="1:32" ht="24.75" customHeight="1">
      <c r="A19" s="125" t="s">
        <v>15</v>
      </c>
      <c r="B19" s="126" t="s">
        <v>152</v>
      </c>
      <c r="C19" s="123">
        <f>'[1]FINAL Allocations-FY13'!$C19</f>
        <v>1893668.1759719795</v>
      </c>
      <c r="D19" s="116">
        <f>'FY14 Revised Finals'!C19</f>
        <v>1816598.1252172387</v>
      </c>
      <c r="E19" s="108">
        <f t="shared" si="3"/>
        <v>-77070.05075474083</v>
      </c>
      <c r="F19" s="109">
        <f t="shared" si="0"/>
        <v>-0.042425481830509086</v>
      </c>
      <c r="G19" s="110"/>
      <c r="H19" s="111">
        <f>'[1]FINAL Allocations-FY13'!$D19</f>
        <v>0</v>
      </c>
      <c r="I19" s="119">
        <f>'FY14 Revised Finals'!D19</f>
        <v>0</v>
      </c>
      <c r="J19" s="108">
        <f t="shared" si="4"/>
        <v>0</v>
      </c>
      <c r="K19" s="114" t="s">
        <v>278</v>
      </c>
      <c r="L19" s="110"/>
      <c r="M19" s="115">
        <f>'[1]FINAL Allocations-FY13'!$G19</f>
        <v>0</v>
      </c>
      <c r="N19" s="116"/>
      <c r="O19" s="108">
        <f t="shared" si="1"/>
        <v>0</v>
      </c>
      <c r="P19" s="114" t="s">
        <v>278</v>
      </c>
      <c r="Q19" s="110"/>
      <c r="R19" s="117">
        <f>'[1]FINAL Allocations-FY13'!$H19</f>
        <v>299400</v>
      </c>
      <c r="S19" s="116">
        <f>'FY14 Revised Finals'!G19</f>
        <v>275025</v>
      </c>
      <c r="T19" s="108">
        <f t="shared" si="5"/>
        <v>-24375</v>
      </c>
      <c r="U19" s="109">
        <f t="shared" si="6"/>
        <v>-0.08862830651758931</v>
      </c>
      <c r="V19" s="110"/>
      <c r="W19" s="128" t="str">
        <f>'[1]FINAL Allocations-FY13'!$I19</f>
        <v>released</v>
      </c>
      <c r="X19" s="112" t="str">
        <f>'FY14 Revised Finals'!H19</f>
        <v>released</v>
      </c>
      <c r="Y19" s="113" t="s">
        <v>282</v>
      </c>
      <c r="Z19" s="114" t="s">
        <v>282</v>
      </c>
      <c r="AA19" s="110"/>
      <c r="AB19" s="120">
        <f>'[1]FINAL Allocations-FY13'!$J19</f>
        <v>0</v>
      </c>
      <c r="AC19" s="116">
        <f>'FY14 Revised Finals'!I19</f>
        <v>0</v>
      </c>
      <c r="AD19" s="108">
        <f t="shared" si="8"/>
        <v>0</v>
      </c>
      <c r="AE19" s="109">
        <v>0</v>
      </c>
      <c r="AF19" s="110"/>
    </row>
    <row r="20" spans="1:32" ht="24.75" customHeight="1">
      <c r="A20" s="125" t="s">
        <v>16</v>
      </c>
      <c r="B20" s="126" t="s">
        <v>153</v>
      </c>
      <c r="C20" s="123">
        <f>'[1]FINAL Allocations-FY13'!$C20</f>
        <v>910486.0578069834</v>
      </c>
      <c r="D20" s="116">
        <f>'FY14 Revised Finals'!C20</f>
        <v>871170.6491647891</v>
      </c>
      <c r="E20" s="108">
        <f t="shared" si="3"/>
        <v>-39315.408642194234</v>
      </c>
      <c r="F20" s="109">
        <f t="shared" si="0"/>
        <v>-0.045129399940053994</v>
      </c>
      <c r="G20" s="110"/>
      <c r="H20" s="111">
        <f>'[1]FINAL Allocations-FY13'!$D20</f>
        <v>0</v>
      </c>
      <c r="I20" s="119">
        <f>'FY14 Revised Finals'!D20</f>
        <v>2635.46435727386</v>
      </c>
      <c r="J20" s="108">
        <f t="shared" si="4"/>
        <v>2635.46435727386</v>
      </c>
      <c r="K20" s="109">
        <f>J20/I20</f>
        <v>1</v>
      </c>
      <c r="L20" s="110"/>
      <c r="M20" s="115">
        <f>'[1]FINAL Allocations-FY13'!$G20</f>
        <v>0</v>
      </c>
      <c r="N20" s="116"/>
      <c r="O20" s="108">
        <f t="shared" si="1"/>
        <v>0</v>
      </c>
      <c r="P20" s="114" t="s">
        <v>278</v>
      </c>
      <c r="Q20" s="110"/>
      <c r="R20" s="117">
        <f>'[1]FINAL Allocations-FY13'!$H20</f>
        <v>207200</v>
      </c>
      <c r="S20" s="116">
        <f>'FY14 Revised Finals'!G20</f>
        <v>194665</v>
      </c>
      <c r="T20" s="108">
        <f t="shared" si="5"/>
        <v>-12535</v>
      </c>
      <c r="U20" s="109">
        <f t="shared" si="6"/>
        <v>-0.06439267459481673</v>
      </c>
      <c r="V20" s="110"/>
      <c r="W20" s="128" t="str">
        <f>'[1]FINAL Allocations-FY13'!$I20</f>
        <v>released</v>
      </c>
      <c r="X20" s="112" t="str">
        <f>'FY14 Revised Finals'!H20</f>
        <v>released</v>
      </c>
      <c r="Y20" s="113" t="s">
        <v>282</v>
      </c>
      <c r="Z20" s="114" t="s">
        <v>282</v>
      </c>
      <c r="AA20" s="110"/>
      <c r="AB20" s="120">
        <f>'[1]FINAL Allocations-FY13'!$J20</f>
        <v>0</v>
      </c>
      <c r="AC20" s="116">
        <f>'FY14 Revised Finals'!I20</f>
        <v>0</v>
      </c>
      <c r="AD20" s="108">
        <f t="shared" si="8"/>
        <v>0</v>
      </c>
      <c r="AE20" s="109">
        <v>0</v>
      </c>
      <c r="AF20" s="110"/>
    </row>
    <row r="21" spans="1:32" ht="24.75" customHeight="1">
      <c r="A21" s="125" t="s">
        <v>17</v>
      </c>
      <c r="B21" s="126" t="s">
        <v>154</v>
      </c>
      <c r="C21" s="123">
        <f>'[1]FINAL Allocations-FY13'!$C21</f>
        <v>626189.8009368697</v>
      </c>
      <c r="D21" s="116">
        <f>'FY14 Revised Finals'!C21</f>
        <v>599190.1388009846</v>
      </c>
      <c r="E21" s="108">
        <f t="shared" si="3"/>
        <v>-26999.662135885097</v>
      </c>
      <c r="F21" s="109">
        <f t="shared" si="0"/>
        <v>-0.04506025781718144</v>
      </c>
      <c r="G21" s="110"/>
      <c r="H21" s="127">
        <f>'[1]FINAL Allocations-FY13'!$D21</f>
        <v>18263.86919399203</v>
      </c>
      <c r="I21" s="119">
        <f>'FY14 Revised Finals'!D21</f>
        <v>19129.053952793267</v>
      </c>
      <c r="J21" s="108">
        <f t="shared" si="4"/>
        <v>865.1847588012351</v>
      </c>
      <c r="K21" s="109">
        <f>J21/I21</f>
        <v>0.04522883154265446</v>
      </c>
      <c r="L21" s="110"/>
      <c r="M21" s="115">
        <f>'[1]FINAL Allocations-FY13'!$G21</f>
        <v>0</v>
      </c>
      <c r="N21" s="116"/>
      <c r="O21" s="108">
        <f t="shared" si="1"/>
        <v>0</v>
      </c>
      <c r="P21" s="114" t="s">
        <v>278</v>
      </c>
      <c r="Q21" s="110"/>
      <c r="R21" s="117">
        <f>'[1]FINAL Allocations-FY13'!$H21</f>
        <v>108005</v>
      </c>
      <c r="S21" s="116">
        <f>'FY14 Revised Finals'!G21</f>
        <v>99888</v>
      </c>
      <c r="T21" s="108">
        <f t="shared" si="5"/>
        <v>-8117</v>
      </c>
      <c r="U21" s="109">
        <f t="shared" si="6"/>
        <v>-0.08126101233381387</v>
      </c>
      <c r="V21" s="110"/>
      <c r="W21" s="118">
        <f>'[1]FINAL Allocations-FY13'!$I21</f>
        <v>2846.793240232483</v>
      </c>
      <c r="X21" s="119">
        <f>'FY14 Revised Finals'!H21</f>
        <v>2125.3674934524724</v>
      </c>
      <c r="Y21" s="108">
        <f t="shared" si="2"/>
        <v>-721.4257467800107</v>
      </c>
      <c r="Z21" s="109">
        <f t="shared" si="7"/>
        <v>-0.33943576769781025</v>
      </c>
      <c r="AA21" s="110"/>
      <c r="AB21" s="120">
        <f>'[1]FINAL Allocations-FY13'!$J21</f>
        <v>0</v>
      </c>
      <c r="AC21" s="116">
        <f>'FY14 Revised Finals'!I21</f>
        <v>0</v>
      </c>
      <c r="AD21" s="108">
        <f t="shared" si="8"/>
        <v>0</v>
      </c>
      <c r="AE21" s="109">
        <v>0</v>
      </c>
      <c r="AF21" s="110"/>
    </row>
    <row r="22" spans="1:32" ht="24.75" customHeight="1">
      <c r="A22" s="125" t="s">
        <v>18</v>
      </c>
      <c r="B22" s="126" t="s">
        <v>155</v>
      </c>
      <c r="C22" s="123">
        <f>'[1]FINAL Allocations-FY13'!$C22</f>
        <v>1576935.374442552</v>
      </c>
      <c r="D22" s="116">
        <f>'FY14 Revised Finals'!C22</f>
        <v>1514291.1884131823</v>
      </c>
      <c r="E22" s="108">
        <f t="shared" si="3"/>
        <v>-62644.18602936971</v>
      </c>
      <c r="F22" s="109">
        <f t="shared" si="0"/>
        <v>-0.04136865254760824</v>
      </c>
      <c r="G22" s="110"/>
      <c r="H22" s="111">
        <f>'[1]FINAL Allocations-FY13'!$D22</f>
        <v>0</v>
      </c>
      <c r="I22" s="119">
        <f>'FY14 Revised Finals'!D22</f>
        <v>0</v>
      </c>
      <c r="J22" s="108">
        <f t="shared" si="4"/>
        <v>0</v>
      </c>
      <c r="K22" s="114" t="s">
        <v>278</v>
      </c>
      <c r="L22" s="110"/>
      <c r="M22" s="115">
        <f>'[1]FINAL Allocations-FY13'!$G22</f>
        <v>0</v>
      </c>
      <c r="N22" s="116"/>
      <c r="O22" s="108">
        <f t="shared" si="1"/>
        <v>0</v>
      </c>
      <c r="P22" s="114" t="s">
        <v>278</v>
      </c>
      <c r="Q22" s="110"/>
      <c r="R22" s="117">
        <f>'[1]FINAL Allocations-FY13'!$H22</f>
        <v>289233</v>
      </c>
      <c r="S22" s="116">
        <f>'FY14 Revised Finals'!G22</f>
        <v>275092</v>
      </c>
      <c r="T22" s="108">
        <f t="shared" si="5"/>
        <v>-14141</v>
      </c>
      <c r="U22" s="109">
        <f t="shared" si="6"/>
        <v>-0.05140462099952016</v>
      </c>
      <c r="V22" s="110"/>
      <c r="W22" s="128" t="str">
        <f>'[1]FINAL Allocations-FY13'!$I22</f>
        <v>released</v>
      </c>
      <c r="X22" s="112" t="str">
        <f>'FY14 Revised Finals'!H22</f>
        <v>released</v>
      </c>
      <c r="Y22" s="113" t="s">
        <v>282</v>
      </c>
      <c r="Z22" s="114" t="s">
        <v>282</v>
      </c>
      <c r="AA22" s="110"/>
      <c r="AB22" s="120">
        <f>'[1]FINAL Allocations-FY13'!$J22</f>
        <v>86951.57205193958</v>
      </c>
      <c r="AC22" s="116">
        <f>'FY14 Revised Finals'!I22</f>
        <v>82121.80862628702</v>
      </c>
      <c r="AD22" s="108">
        <f t="shared" si="8"/>
        <v>-4829.7634256525635</v>
      </c>
      <c r="AE22" s="109">
        <f t="shared" si="9"/>
        <v>-0.05881219016536085</v>
      </c>
      <c r="AF22" s="110"/>
    </row>
    <row r="23" spans="1:32" ht="24.75" customHeight="1">
      <c r="A23" s="125" t="s">
        <v>19</v>
      </c>
      <c r="B23" s="126" t="s">
        <v>156</v>
      </c>
      <c r="C23" s="123">
        <f>'[1]FINAL Allocations-FY13'!$C23</f>
        <v>442780.27474321955</v>
      </c>
      <c r="D23" s="116">
        <f>'FY14 Revised Finals'!C23</f>
        <v>424850.6586225653</v>
      </c>
      <c r="E23" s="108">
        <f t="shared" si="3"/>
        <v>-17929.616120654275</v>
      </c>
      <c r="F23" s="109">
        <f t="shared" si="0"/>
        <v>-0.04220216152844154</v>
      </c>
      <c r="G23" s="110"/>
      <c r="H23" s="111">
        <f>'[1]FINAL Allocations-FY13'!$D23</f>
        <v>0</v>
      </c>
      <c r="I23" s="119">
        <f>'FY14 Revised Finals'!D23</f>
        <v>0</v>
      </c>
      <c r="J23" s="108">
        <f t="shared" si="4"/>
        <v>0</v>
      </c>
      <c r="K23" s="114" t="s">
        <v>278</v>
      </c>
      <c r="L23" s="110"/>
      <c r="M23" s="115">
        <f>'[1]FINAL Allocations-FY13'!$G23</f>
        <v>0</v>
      </c>
      <c r="N23" s="116"/>
      <c r="O23" s="108">
        <f t="shared" si="1"/>
        <v>0</v>
      </c>
      <c r="P23" s="114" t="s">
        <v>278</v>
      </c>
      <c r="Q23" s="110"/>
      <c r="R23" s="117">
        <f>'[1]FINAL Allocations-FY13'!$H23</f>
        <v>68143</v>
      </c>
      <c r="S23" s="116">
        <f>'FY14 Revised Finals'!G23</f>
        <v>63857</v>
      </c>
      <c r="T23" s="108">
        <f t="shared" si="5"/>
        <v>-4286</v>
      </c>
      <c r="U23" s="109">
        <f t="shared" si="6"/>
        <v>-0.0671187183863946</v>
      </c>
      <c r="V23" s="110"/>
      <c r="W23" s="128" t="str">
        <f>'[1]FINAL Allocations-FY13'!$I23</f>
        <v>released</v>
      </c>
      <c r="X23" s="112" t="str">
        <f>'FY14 Revised Finals'!H23</f>
        <v>released</v>
      </c>
      <c r="Y23" s="113" t="s">
        <v>282</v>
      </c>
      <c r="Z23" s="114" t="s">
        <v>282</v>
      </c>
      <c r="AA23" s="110"/>
      <c r="AB23" s="120">
        <f>'[1]FINAL Allocations-FY13'!$J23</f>
        <v>20190.12897999407</v>
      </c>
      <c r="AC23" s="116">
        <f>'FY14 Revised Finals'!I23</f>
        <v>19068.659359542187</v>
      </c>
      <c r="AD23" s="108">
        <f t="shared" si="8"/>
        <v>-1121.469620451884</v>
      </c>
      <c r="AE23" s="109">
        <f t="shared" si="9"/>
        <v>-0.0588121901653609</v>
      </c>
      <c r="AF23" s="110"/>
    </row>
    <row r="24" spans="1:32" ht="24.75" customHeight="1">
      <c r="A24" s="125" t="s">
        <v>20</v>
      </c>
      <c r="B24" s="126" t="s">
        <v>157</v>
      </c>
      <c r="C24" s="123">
        <f>'[1]FINAL Allocations-FY13'!$C24</f>
        <v>1639268.9071955355</v>
      </c>
      <c r="D24" s="116">
        <f>'FY14 Revised Finals'!C24</f>
        <v>1572986.6104987704</v>
      </c>
      <c r="E24" s="108">
        <f t="shared" si="3"/>
        <v>-66282.29669676512</v>
      </c>
      <c r="F24" s="109">
        <f t="shared" si="0"/>
        <v>-0.042137864527497786</v>
      </c>
      <c r="G24" s="110"/>
      <c r="H24" s="111">
        <f>'[1]FINAL Allocations-FY13'!$D24</f>
        <v>0</v>
      </c>
      <c r="I24" s="119">
        <f>'FY14 Revised Finals'!D24</f>
        <v>0</v>
      </c>
      <c r="J24" s="108">
        <f t="shared" si="4"/>
        <v>0</v>
      </c>
      <c r="K24" s="114" t="s">
        <v>278</v>
      </c>
      <c r="L24" s="110"/>
      <c r="M24" s="115">
        <f>'[1]FINAL Allocations-FY13'!$G24</f>
        <v>0</v>
      </c>
      <c r="N24" s="116"/>
      <c r="O24" s="108">
        <f t="shared" si="1"/>
        <v>0</v>
      </c>
      <c r="P24" s="114" t="s">
        <v>278</v>
      </c>
      <c r="Q24" s="110"/>
      <c r="R24" s="117">
        <f>'[1]FINAL Allocations-FY13'!$H24</f>
        <v>248203</v>
      </c>
      <c r="S24" s="116">
        <f>'FY14 Revised Finals'!G24</f>
        <v>232593</v>
      </c>
      <c r="T24" s="108">
        <f t="shared" si="5"/>
        <v>-15610</v>
      </c>
      <c r="U24" s="109">
        <f t="shared" si="6"/>
        <v>-0.06711293977032842</v>
      </c>
      <c r="V24" s="110"/>
      <c r="W24" s="128">
        <f>'[1]FINAL Allocations-FY13'!$I24</f>
        <v>38013.06267839845</v>
      </c>
      <c r="X24" s="116">
        <f>'FY14 Revised Finals'!H24</f>
        <v>40665.36470805731</v>
      </c>
      <c r="Y24" s="108">
        <f t="shared" si="2"/>
        <v>2652.3020296588584</v>
      </c>
      <c r="Z24" s="109">
        <f t="shared" si="7"/>
        <v>0.0652226298399173</v>
      </c>
      <c r="AA24" s="110"/>
      <c r="AB24" s="120">
        <f>'[1]FINAL Allocations-FY13'!$J24</f>
        <v>0</v>
      </c>
      <c r="AC24" s="116">
        <f>'FY14 Revised Finals'!I24</f>
        <v>0</v>
      </c>
      <c r="AD24" s="108">
        <f t="shared" si="8"/>
        <v>0</v>
      </c>
      <c r="AE24" s="109">
        <v>0</v>
      </c>
      <c r="AF24" s="110"/>
    </row>
    <row r="25" spans="1:32" ht="24.75" customHeight="1">
      <c r="A25" s="125" t="s">
        <v>21</v>
      </c>
      <c r="B25" s="126" t="s">
        <v>158</v>
      </c>
      <c r="C25" s="123">
        <f>'[1]FINAL Allocations-FY13'!$C25</f>
        <v>252558.29342137478</v>
      </c>
      <c r="D25" s="116">
        <f>'FY14 Revised Finals'!C25</f>
        <v>242331.38516138316</v>
      </c>
      <c r="E25" s="108">
        <f t="shared" si="3"/>
        <v>-10226.908259991615</v>
      </c>
      <c r="F25" s="109">
        <f t="shared" si="0"/>
        <v>-0.0422021615284413</v>
      </c>
      <c r="G25" s="110"/>
      <c r="H25" s="111">
        <f>'[1]FINAL Allocations-FY13'!$D25</f>
        <v>0</v>
      </c>
      <c r="I25" s="119">
        <f>'FY14 Revised Finals'!D25</f>
        <v>0</v>
      </c>
      <c r="J25" s="108">
        <f t="shared" si="4"/>
        <v>0</v>
      </c>
      <c r="K25" s="114" t="s">
        <v>278</v>
      </c>
      <c r="L25" s="110"/>
      <c r="M25" s="115">
        <f>'[1]FINAL Allocations-FY13'!$G25</f>
        <v>0</v>
      </c>
      <c r="N25" s="116"/>
      <c r="O25" s="108">
        <f t="shared" si="1"/>
        <v>0</v>
      </c>
      <c r="P25" s="114" t="s">
        <v>278</v>
      </c>
      <c r="Q25" s="110"/>
      <c r="R25" s="117">
        <f>'[1]FINAL Allocations-FY13'!$H25</f>
        <v>37731</v>
      </c>
      <c r="S25" s="116">
        <f>'FY14 Revised Finals'!G25</f>
        <v>35627</v>
      </c>
      <c r="T25" s="108">
        <f t="shared" si="5"/>
        <v>-2104</v>
      </c>
      <c r="U25" s="109">
        <f t="shared" si="6"/>
        <v>-0.059056333679512726</v>
      </c>
      <c r="V25" s="110"/>
      <c r="W25" s="128" t="str">
        <f>'[1]FINAL Allocations-FY13'!$I25</f>
        <v>released</v>
      </c>
      <c r="X25" s="112" t="str">
        <f>'FY14 Revised Finals'!H25</f>
        <v>released</v>
      </c>
      <c r="Y25" s="113" t="s">
        <v>282</v>
      </c>
      <c r="Z25" s="114" t="s">
        <v>282</v>
      </c>
      <c r="AA25" s="110"/>
      <c r="AB25" s="120">
        <f>'[1]FINAL Allocations-FY13'!$J25</f>
        <v>0</v>
      </c>
      <c r="AC25" s="116">
        <f>'FY14 Revised Finals'!I25</f>
        <v>0</v>
      </c>
      <c r="AD25" s="108">
        <f t="shared" si="8"/>
        <v>0</v>
      </c>
      <c r="AE25" s="109">
        <v>0</v>
      </c>
      <c r="AF25" s="110"/>
    </row>
    <row r="26" spans="1:32" ht="24.75" customHeight="1">
      <c r="A26" s="125" t="s">
        <v>22</v>
      </c>
      <c r="B26" s="126" t="s">
        <v>159</v>
      </c>
      <c r="C26" s="123">
        <f>'[1]FINAL Allocations-FY13'!$C26</f>
        <v>2176158.187767288</v>
      </c>
      <c r="D26" s="116">
        <f>'FY14 Revised Finals'!C26</f>
        <v>2087790.1166092337</v>
      </c>
      <c r="E26" s="108">
        <f t="shared" si="3"/>
        <v>-88368.07115805452</v>
      </c>
      <c r="F26" s="109">
        <f t="shared" si="0"/>
        <v>-0.042326127734320595</v>
      </c>
      <c r="G26" s="110"/>
      <c r="H26" s="111">
        <f>'[1]FINAL Allocations-FY13'!$D26</f>
        <v>0</v>
      </c>
      <c r="I26" s="119">
        <f>'FY14 Revised Finals'!D26</f>
        <v>0</v>
      </c>
      <c r="J26" s="108">
        <f t="shared" si="4"/>
        <v>0</v>
      </c>
      <c r="K26" s="114" t="s">
        <v>278</v>
      </c>
      <c r="L26" s="110"/>
      <c r="M26" s="115">
        <f>'[1]FINAL Allocations-FY13'!$G26</f>
        <v>0</v>
      </c>
      <c r="N26" s="116"/>
      <c r="O26" s="108">
        <f t="shared" si="1"/>
        <v>0</v>
      </c>
      <c r="P26" s="114" t="s">
        <v>278</v>
      </c>
      <c r="Q26" s="110"/>
      <c r="R26" s="117">
        <f>'[1]FINAL Allocations-FY13'!$H26</f>
        <v>267540</v>
      </c>
      <c r="S26" s="116">
        <f>'FY14 Revised Finals'!G26</f>
        <v>243542</v>
      </c>
      <c r="T26" s="108">
        <f t="shared" si="5"/>
        <v>-23998</v>
      </c>
      <c r="U26" s="109">
        <f t="shared" si="6"/>
        <v>-0.09853741859720294</v>
      </c>
      <c r="V26" s="110"/>
      <c r="W26" s="118">
        <f>'[1]FINAL Allocations-FY13'!$I26</f>
        <v>6698.337035841137</v>
      </c>
      <c r="X26" s="119">
        <f>'FY14 Revised Finals'!H26</f>
        <v>3683.970321984286</v>
      </c>
      <c r="Y26" s="108">
        <f t="shared" si="2"/>
        <v>-3014.3667138568508</v>
      </c>
      <c r="Z26" s="109">
        <f t="shared" si="7"/>
        <v>-0.8182385986848101</v>
      </c>
      <c r="AA26" s="110"/>
      <c r="AB26" s="120">
        <f>'[1]FINAL Allocations-FY13'!$J26</f>
        <v>89841.62706496824</v>
      </c>
      <c r="AC26" s="116">
        <f>'FY14 Revised Finals'!I26</f>
        <v>84851.33425875759</v>
      </c>
      <c r="AD26" s="108">
        <f t="shared" si="8"/>
        <v>-4990.292806210651</v>
      </c>
      <c r="AE26" s="109">
        <f t="shared" si="9"/>
        <v>-0.05881219016536087</v>
      </c>
      <c r="AF26" s="110"/>
    </row>
    <row r="27" spans="1:32" ht="24.75" customHeight="1">
      <c r="A27" s="125" t="s">
        <v>23</v>
      </c>
      <c r="B27" s="126" t="s">
        <v>160</v>
      </c>
      <c r="C27" s="123">
        <f>'[1]FINAL Allocations-FY13'!$C27</f>
        <v>1082830.7977035234</v>
      </c>
      <c r="D27" s="116">
        <f>'FY14 Revised Finals'!C27</f>
        <v>1038983.4503082379</v>
      </c>
      <c r="E27" s="108">
        <f t="shared" si="3"/>
        <v>-43847.3473952855</v>
      </c>
      <c r="F27" s="109">
        <f t="shared" si="0"/>
        <v>-0.04220216152844128</v>
      </c>
      <c r="G27" s="110"/>
      <c r="H27" s="111">
        <f>'[1]FINAL Allocations-FY13'!$D27</f>
        <v>0</v>
      </c>
      <c r="I27" s="119">
        <f>'FY14 Revised Finals'!D27</f>
        <v>0</v>
      </c>
      <c r="J27" s="108">
        <f t="shared" si="4"/>
        <v>0</v>
      </c>
      <c r="K27" s="114" t="s">
        <v>278</v>
      </c>
      <c r="L27" s="110"/>
      <c r="M27" s="115">
        <f>'[1]FINAL Allocations-FY13'!$G27</f>
        <v>0</v>
      </c>
      <c r="N27" s="116"/>
      <c r="O27" s="108">
        <f t="shared" si="1"/>
        <v>0</v>
      </c>
      <c r="P27" s="114" t="s">
        <v>278</v>
      </c>
      <c r="Q27" s="110"/>
      <c r="R27" s="117">
        <f>'[1]FINAL Allocations-FY13'!$H27</f>
        <v>160275</v>
      </c>
      <c r="S27" s="116">
        <f>'FY14 Revised Finals'!G27</f>
        <v>144170</v>
      </c>
      <c r="T27" s="108">
        <f t="shared" si="5"/>
        <v>-16105</v>
      </c>
      <c r="U27" s="109">
        <f t="shared" si="6"/>
        <v>-0.11170839980578484</v>
      </c>
      <c r="V27" s="110"/>
      <c r="W27" s="118">
        <f>'[1]FINAL Allocations-FY13'!$I27</f>
        <v>5526.128054568938</v>
      </c>
      <c r="X27" s="119">
        <f>'FY14 Revised Finals'!H27</f>
        <v>4250.734986904945</v>
      </c>
      <c r="Y27" s="108">
        <f t="shared" si="2"/>
        <v>-1275.393067663993</v>
      </c>
      <c r="Z27" s="109">
        <f t="shared" si="7"/>
        <v>-0.30004059805963934</v>
      </c>
      <c r="AA27" s="110"/>
      <c r="AB27" s="120">
        <f>'[1]FINAL Allocations-FY13'!$J27</f>
        <v>83784.8142773575</v>
      </c>
      <c r="AC27" s="116">
        <f>'FY14 Revised Finals'!I27</f>
        <v>79130.94980921246</v>
      </c>
      <c r="AD27" s="108">
        <f t="shared" si="8"/>
        <v>-4653.864468145039</v>
      </c>
      <c r="AE27" s="109">
        <f t="shared" si="9"/>
        <v>-0.05881219016536099</v>
      </c>
      <c r="AF27" s="110"/>
    </row>
    <row r="28" spans="1:32" ht="24.75" customHeight="1">
      <c r="A28" s="125" t="s">
        <v>24</v>
      </c>
      <c r="B28" s="126" t="s">
        <v>161</v>
      </c>
      <c r="C28" s="123">
        <f>'[1]FINAL Allocations-FY13'!$C28</f>
        <v>404089.9884755617</v>
      </c>
      <c r="D28" s="116">
        <f>'FY14 Revised Finals'!C28</f>
        <v>387137.7818579648</v>
      </c>
      <c r="E28" s="108">
        <f t="shared" si="3"/>
        <v>-16952.20661759691</v>
      </c>
      <c r="F28" s="109">
        <f t="shared" si="0"/>
        <v>-0.0437885616233045</v>
      </c>
      <c r="G28" s="110"/>
      <c r="H28" s="111">
        <f>'[1]FINAL Allocations-FY13'!$D28</f>
        <v>0</v>
      </c>
      <c r="I28" s="119">
        <f>'FY14 Revised Finals'!D28</f>
        <v>0</v>
      </c>
      <c r="J28" s="108">
        <f t="shared" si="4"/>
        <v>0</v>
      </c>
      <c r="K28" s="114" t="s">
        <v>278</v>
      </c>
      <c r="L28" s="110"/>
      <c r="M28" s="115">
        <f>'[1]FINAL Allocations-FY13'!$G28</f>
        <v>0</v>
      </c>
      <c r="N28" s="116"/>
      <c r="O28" s="108">
        <f t="shared" si="1"/>
        <v>0</v>
      </c>
      <c r="P28" s="114" t="s">
        <v>278</v>
      </c>
      <c r="Q28" s="110"/>
      <c r="R28" s="117">
        <f>'[1]FINAL Allocations-FY13'!$H28</f>
        <v>75406</v>
      </c>
      <c r="S28" s="116">
        <f>'FY14 Revised Finals'!G28</f>
        <v>70456</v>
      </c>
      <c r="T28" s="108">
        <f t="shared" si="5"/>
        <v>-4950</v>
      </c>
      <c r="U28" s="109">
        <f t="shared" si="6"/>
        <v>-0.07025661405700011</v>
      </c>
      <c r="V28" s="110"/>
      <c r="W28" s="118">
        <f>'[1]FINAL Allocations-FY13'!$I28</f>
        <v>8372.921294801421</v>
      </c>
      <c r="X28" s="116">
        <f>'FY14 Revised Finals'!H28</f>
        <v>10626.837467262363</v>
      </c>
      <c r="Y28" s="108">
        <f t="shared" si="2"/>
        <v>2253.916172460942</v>
      </c>
      <c r="Z28" s="109">
        <f t="shared" si="7"/>
        <v>0.21209660723658227</v>
      </c>
      <c r="AA28" s="110"/>
      <c r="AB28" s="120">
        <f>'[1]FINAL Allocations-FY13'!$J28</f>
        <v>36028.97937709928</v>
      </c>
      <c r="AC28" s="116">
        <f>'FY14 Revised Finals'!I28</f>
        <v>34027.73382451558</v>
      </c>
      <c r="AD28" s="108">
        <f t="shared" si="8"/>
        <v>-2001.2455525836995</v>
      </c>
      <c r="AE28" s="109">
        <f t="shared" si="9"/>
        <v>-0.05881219016536108</v>
      </c>
      <c r="AF28" s="110"/>
    </row>
    <row r="29" spans="1:32" ht="24.75" customHeight="1">
      <c r="A29" s="125" t="s">
        <v>25</v>
      </c>
      <c r="B29" s="126" t="s">
        <v>162</v>
      </c>
      <c r="C29" s="123">
        <f>'[1]FINAL Allocations-FY13'!$C29</f>
        <v>2057711.5807839578</v>
      </c>
      <c r="D29" s="116">
        <f>'FY14 Revised Finals'!C29</f>
        <v>1971928.886181308</v>
      </c>
      <c r="E29" s="108">
        <f t="shared" si="3"/>
        <v>-85782.69460264989</v>
      </c>
      <c r="F29" s="109">
        <f t="shared" si="0"/>
        <v>-0.04350192098903238</v>
      </c>
      <c r="G29" s="110"/>
      <c r="H29" s="127">
        <f>'[1]FINAL Allocations-FY13'!$D29</f>
        <v>13822.513977500837</v>
      </c>
      <c r="I29" s="119">
        <f>'FY14 Revised Finals'!D29</f>
        <v>13361.050956090166</v>
      </c>
      <c r="J29" s="108">
        <f t="shared" si="4"/>
        <v>-461.463021410671</v>
      </c>
      <c r="K29" s="109">
        <f>J29/I29</f>
        <v>-0.03453792841051394</v>
      </c>
      <c r="L29" s="110"/>
      <c r="M29" s="115">
        <f>'[1]FINAL Allocations-FY13'!$G29</f>
        <v>0</v>
      </c>
      <c r="N29" s="116"/>
      <c r="O29" s="108">
        <f t="shared" si="1"/>
        <v>0</v>
      </c>
      <c r="P29" s="114" t="s">
        <v>278</v>
      </c>
      <c r="Q29" s="110"/>
      <c r="R29" s="117">
        <f>'[1]FINAL Allocations-FY13'!$H29</f>
        <v>323031</v>
      </c>
      <c r="S29" s="116">
        <f>'FY14 Revised Finals'!G29</f>
        <v>301832</v>
      </c>
      <c r="T29" s="108">
        <f t="shared" si="5"/>
        <v>-21199</v>
      </c>
      <c r="U29" s="109">
        <f t="shared" si="6"/>
        <v>-0.07023443504996157</v>
      </c>
      <c r="V29" s="110"/>
      <c r="W29" s="128">
        <f>'[1]FINAL Allocations-FY13'!$I29</f>
        <v>13061.757219890216</v>
      </c>
      <c r="X29" s="116">
        <f>'FY14 Revised Finals'!H29</f>
        <v>10910.219799722692</v>
      </c>
      <c r="Y29" s="108">
        <f t="shared" si="2"/>
        <v>-2151.537420167524</v>
      </c>
      <c r="Z29" s="109">
        <f t="shared" si="7"/>
        <v>-0.19720385653662176</v>
      </c>
      <c r="AA29" s="110"/>
      <c r="AB29" s="120">
        <f>'[1]FINAL Allocations-FY13'!$J29</f>
        <v>142389.81361126044</v>
      </c>
      <c r="AC29" s="116">
        <f>'FY14 Revised Finals'!I29</f>
        <v>134480.70860331008</v>
      </c>
      <c r="AD29" s="108">
        <f t="shared" si="8"/>
        <v>-7909.105007950362</v>
      </c>
      <c r="AE29" s="109">
        <f t="shared" si="9"/>
        <v>-0.058812190165360934</v>
      </c>
      <c r="AF29" s="110"/>
    </row>
    <row r="30" spans="1:32" ht="24.75" customHeight="1">
      <c r="A30" s="125" t="s">
        <v>26</v>
      </c>
      <c r="B30" s="126" t="s">
        <v>277</v>
      </c>
      <c r="C30" s="106">
        <f>'[1]FINAL Allocations-FY13'!$C30</f>
        <v>31641921</v>
      </c>
      <c r="D30" s="107">
        <f>'FY14 Revised Finals'!C30</f>
        <v>30341038.81779616</v>
      </c>
      <c r="E30" s="108">
        <f t="shared" si="3"/>
        <v>-1300882.1822038405</v>
      </c>
      <c r="F30" s="109">
        <f t="shared" si="0"/>
        <v>-0.042875334296096156</v>
      </c>
      <c r="G30" s="110"/>
      <c r="H30" s="127">
        <f>'[1]FINAL Allocations-FY13'!$D30</f>
        <v>78595.27130801612</v>
      </c>
      <c r="I30" s="119">
        <f>'FY14 Revised Finals'!D30</f>
        <v>54985.861638481336</v>
      </c>
      <c r="J30" s="108">
        <f t="shared" si="4"/>
        <v>-23609.409669534783</v>
      </c>
      <c r="K30" s="109">
        <f>J30/I30</f>
        <v>-0.4293723689329615</v>
      </c>
      <c r="L30" s="110"/>
      <c r="M30" s="129">
        <f>'[5]FY14 Title I-D, Subpart 2'!$L$24</f>
        <v>199706.5463414634</v>
      </c>
      <c r="N30" s="119">
        <f>'[5]FY14 Title I-D, Subpart 2'!$E$6</f>
        <v>295295.3307392996</v>
      </c>
      <c r="O30" s="108">
        <f t="shared" si="1"/>
        <v>95588.78439783619</v>
      </c>
      <c r="P30" s="109">
        <f>O30/N30</f>
        <v>0.3237057089880856</v>
      </c>
      <c r="Q30" s="110"/>
      <c r="R30" s="117">
        <f>'[1]FINAL Allocations-FY13'!$H30</f>
        <v>3452606.75</v>
      </c>
      <c r="S30" s="116">
        <f>'FY14 Revised Finals'!G30</f>
        <v>3178664</v>
      </c>
      <c r="T30" s="108">
        <f t="shared" si="5"/>
        <v>-273942.75</v>
      </c>
      <c r="U30" s="109">
        <f t="shared" si="6"/>
        <v>-0.0861817260333272</v>
      </c>
      <c r="V30" s="110"/>
      <c r="W30" s="128">
        <f>'[1]FINAL Allocations-FY13'!$I30</f>
        <v>1461074.7659428478</v>
      </c>
      <c r="X30" s="116">
        <f>'FY14 Revised Finals'!H30</f>
        <v>1280463.0692219997</v>
      </c>
      <c r="Y30" s="108">
        <f t="shared" si="2"/>
        <v>-180611.6967208481</v>
      </c>
      <c r="Z30" s="109">
        <f t="shared" si="7"/>
        <v>-0.14105185933287906</v>
      </c>
      <c r="AA30" s="110"/>
      <c r="AB30" s="120">
        <f>'[1]FINAL Allocations-FY13'!$J30</f>
        <v>0</v>
      </c>
      <c r="AC30" s="116">
        <f>'FY14 Revised Finals'!I30</f>
        <v>0</v>
      </c>
      <c r="AD30" s="108">
        <f t="shared" si="8"/>
        <v>0</v>
      </c>
      <c r="AE30" s="109">
        <v>0</v>
      </c>
      <c r="AF30" s="110"/>
    </row>
    <row r="31" spans="1:32" ht="24.75" customHeight="1">
      <c r="A31" s="125" t="s">
        <v>27</v>
      </c>
      <c r="B31" s="126" t="s">
        <v>163</v>
      </c>
      <c r="C31" s="123">
        <f>'[1]FINAL Allocations-FY13'!$C31</f>
        <v>357043.2303163051</v>
      </c>
      <c r="D31" s="116">
        <f>'FY14 Revised Finals'!C31</f>
        <v>342472.8142852664</v>
      </c>
      <c r="E31" s="108">
        <f t="shared" si="3"/>
        <v>-14570.416031038738</v>
      </c>
      <c r="F31" s="109">
        <f t="shared" si="0"/>
        <v>-0.04254473763544383</v>
      </c>
      <c r="G31" s="110"/>
      <c r="H31" s="111">
        <f>'[1]FINAL Allocations-FY13'!$D31</f>
        <v>0</v>
      </c>
      <c r="I31" s="119">
        <f>'FY14 Revised Finals'!D31</f>
        <v>0</v>
      </c>
      <c r="J31" s="108">
        <f t="shared" si="4"/>
        <v>0</v>
      </c>
      <c r="K31" s="114" t="s">
        <v>278</v>
      </c>
      <c r="L31" s="110"/>
      <c r="M31" s="115">
        <f>'[1]FINAL Allocations-FY13'!$G31</f>
        <v>0</v>
      </c>
      <c r="N31" s="116"/>
      <c r="O31" s="108">
        <f t="shared" si="1"/>
        <v>0</v>
      </c>
      <c r="P31" s="114" t="s">
        <v>278</v>
      </c>
      <c r="Q31" s="110"/>
      <c r="R31" s="117">
        <f>'[1]FINAL Allocations-FY13'!$H31</f>
        <v>48948</v>
      </c>
      <c r="S31" s="116">
        <f>'FY14 Revised Finals'!G31</f>
        <v>45912</v>
      </c>
      <c r="T31" s="108">
        <f t="shared" si="5"/>
        <v>-3036</v>
      </c>
      <c r="U31" s="109">
        <f t="shared" si="6"/>
        <v>-0.06612650287506534</v>
      </c>
      <c r="V31" s="110"/>
      <c r="W31" s="118">
        <f>'[1]FINAL Allocations-FY13'!$I31</f>
        <v>8205.462868905392</v>
      </c>
      <c r="X31" s="119">
        <f>'FY14 Revised Finals'!H31</f>
        <v>7509.631810198736</v>
      </c>
      <c r="Y31" s="108">
        <f t="shared" si="2"/>
        <v>-695.8310587066553</v>
      </c>
      <c r="Z31" s="109">
        <f t="shared" si="7"/>
        <v>-0.09265847864360752</v>
      </c>
      <c r="AA31" s="110"/>
      <c r="AB31" s="120">
        <f>'[1]FINAL Allocations-FY13'!$J31</f>
        <v>15658.772478410807</v>
      </c>
      <c r="AC31" s="116">
        <f>'FY14 Revised Finals'!I31</f>
        <v>14788.999053708745</v>
      </c>
      <c r="AD31" s="108">
        <f t="shared" si="8"/>
        <v>-869.7734247020617</v>
      </c>
      <c r="AE31" s="109">
        <f t="shared" si="9"/>
        <v>-0.05881219016536094</v>
      </c>
      <c r="AF31" s="110"/>
    </row>
    <row r="32" spans="1:32" ht="24.75" customHeight="1">
      <c r="A32" s="125" t="s">
        <v>28</v>
      </c>
      <c r="B32" s="126" t="s">
        <v>164</v>
      </c>
      <c r="C32" s="123">
        <f>'[1]FINAL Allocations-FY13'!$C32</f>
        <v>468553.9301693297</v>
      </c>
      <c r="D32" s="116">
        <f>'FY14 Revised Finals'!C32</f>
        <v>449580.6547572037</v>
      </c>
      <c r="E32" s="108">
        <f t="shared" si="3"/>
        <v>-18973.27541212598</v>
      </c>
      <c r="F32" s="109">
        <f t="shared" si="0"/>
        <v>-0.042202161528441445</v>
      </c>
      <c r="G32" s="110"/>
      <c r="H32" s="111">
        <f>'[1]FINAL Allocations-FY13'!$D32</f>
        <v>0</v>
      </c>
      <c r="I32" s="119">
        <f>'FY14 Revised Finals'!D32</f>
        <v>0</v>
      </c>
      <c r="J32" s="108">
        <f t="shared" si="4"/>
        <v>0</v>
      </c>
      <c r="K32" s="114" t="s">
        <v>278</v>
      </c>
      <c r="L32" s="110"/>
      <c r="M32" s="115">
        <f>'[1]FINAL Allocations-FY13'!$G32</f>
        <v>0</v>
      </c>
      <c r="N32" s="116"/>
      <c r="O32" s="108">
        <f t="shared" si="1"/>
        <v>0</v>
      </c>
      <c r="P32" s="114" t="s">
        <v>278</v>
      </c>
      <c r="Q32" s="110"/>
      <c r="R32" s="117">
        <f>'[1]FINAL Allocations-FY13'!$H32</f>
        <v>76735</v>
      </c>
      <c r="S32" s="116">
        <f>'FY14 Revised Finals'!G32</f>
        <v>72210</v>
      </c>
      <c r="T32" s="108">
        <f t="shared" si="5"/>
        <v>-4525</v>
      </c>
      <c r="U32" s="109">
        <f t="shared" si="6"/>
        <v>-0.06266445090707658</v>
      </c>
      <c r="V32" s="110"/>
      <c r="W32" s="118">
        <f>'[1]FINAL Allocations-FY13'!$I32</f>
        <v>3684.085369712625</v>
      </c>
      <c r="X32" s="119">
        <f>'FY14 Revised Finals'!H32</f>
        <v>2692.132158373132</v>
      </c>
      <c r="Y32" s="108">
        <f t="shared" si="2"/>
        <v>-991.953211339493</v>
      </c>
      <c r="Z32" s="109">
        <f t="shared" si="7"/>
        <v>-0.3684637874311991</v>
      </c>
      <c r="AA32" s="110"/>
      <c r="AB32" s="120">
        <f>'[1]FINAL Allocations-FY13'!$J32</f>
        <v>30550.277316535557</v>
      </c>
      <c r="AC32" s="116">
        <f>'FY14 Revised Finals'!I32</f>
        <v>28853.348686667785</v>
      </c>
      <c r="AD32" s="108">
        <f t="shared" si="8"/>
        <v>-1696.9286298677725</v>
      </c>
      <c r="AE32" s="109">
        <f t="shared" si="9"/>
        <v>-0.05881219016536092</v>
      </c>
      <c r="AF32" s="110"/>
    </row>
    <row r="33" spans="1:32" ht="24.75" customHeight="1">
      <c r="A33" s="125" t="s">
        <v>29</v>
      </c>
      <c r="B33" s="126" t="s">
        <v>165</v>
      </c>
      <c r="C33" s="123">
        <f>'[1]FINAL Allocations-FY13'!$C33</f>
        <v>882053.8590683381</v>
      </c>
      <c r="D33" s="116">
        <f>'FY14 Revised Finals'!C33</f>
        <v>838182.5240363271</v>
      </c>
      <c r="E33" s="108">
        <f t="shared" si="3"/>
        <v>-43871.33503201092</v>
      </c>
      <c r="F33" s="109">
        <f t="shared" si="0"/>
        <v>-0.05234102808627577</v>
      </c>
      <c r="G33" s="110"/>
      <c r="H33" s="127">
        <f>'[1]FINAL Allocations-FY13'!$D33</f>
        <v>26107.302382572372</v>
      </c>
      <c r="I33" s="119">
        <f>'FY14 Revised Finals'!D33</f>
        <v>33198.52780755323</v>
      </c>
      <c r="J33" s="108">
        <f t="shared" si="4"/>
        <v>7091.225424980861</v>
      </c>
      <c r="K33" s="109">
        <f>J33/I33</f>
        <v>0.2136005989810032</v>
      </c>
      <c r="L33" s="110"/>
      <c r="M33" s="115">
        <f>'[1]FINAL Allocations-FY13'!$G33</f>
        <v>0</v>
      </c>
      <c r="N33" s="116"/>
      <c r="O33" s="108">
        <f t="shared" si="1"/>
        <v>0</v>
      </c>
      <c r="P33" s="114" t="s">
        <v>278</v>
      </c>
      <c r="Q33" s="110"/>
      <c r="R33" s="117">
        <f>'[1]FINAL Allocations-FY13'!$H33</f>
        <v>130676</v>
      </c>
      <c r="S33" s="116">
        <f>'FY14 Revised Finals'!G33</f>
        <v>121292</v>
      </c>
      <c r="T33" s="108">
        <f t="shared" si="5"/>
        <v>-9384</v>
      </c>
      <c r="U33" s="109">
        <f t="shared" si="6"/>
        <v>-0.0773670151370247</v>
      </c>
      <c r="V33" s="110"/>
      <c r="W33" s="128">
        <f>'[1]FINAL Allocations-FY13'!$I33</f>
        <v>18922.802126251212</v>
      </c>
      <c r="X33" s="116">
        <f>'FY14 Revised Finals'!H33</f>
        <v>15160.954786627637</v>
      </c>
      <c r="Y33" s="108">
        <f t="shared" si="2"/>
        <v>-3761.847339623575</v>
      </c>
      <c r="Z33" s="109">
        <f t="shared" si="7"/>
        <v>-0.24812733713457308</v>
      </c>
      <c r="AA33" s="110"/>
      <c r="AB33" s="120">
        <f>'[1]FINAL Allocations-FY13'!$J33</f>
        <v>56456.24493775873</v>
      </c>
      <c r="AC33" s="116">
        <f>'FY14 Revised Finals'!I33</f>
        <v>53320.35790874455</v>
      </c>
      <c r="AD33" s="108">
        <f t="shared" si="8"/>
        <v>-3135.887029014186</v>
      </c>
      <c r="AE33" s="109">
        <f t="shared" si="9"/>
        <v>-0.058812190165360836</v>
      </c>
      <c r="AF33" s="110"/>
    </row>
    <row r="34" spans="1:32" ht="24.75" customHeight="1">
      <c r="A34" s="125" t="s">
        <v>30</v>
      </c>
      <c r="B34" s="126" t="s">
        <v>166</v>
      </c>
      <c r="C34" s="123">
        <f>'[1]FINAL Allocations-FY13'!$C34</f>
        <v>1633162.8103581967</v>
      </c>
      <c r="D34" s="116">
        <f>'FY14 Revised Finals'!C34</f>
        <v>1599026.1219708405</v>
      </c>
      <c r="E34" s="108">
        <f t="shared" si="3"/>
        <v>-34136.68838735623</v>
      </c>
      <c r="F34" s="109">
        <f t="shared" si="0"/>
        <v>-0.021348424468064283</v>
      </c>
      <c r="G34" s="110"/>
      <c r="H34" s="127">
        <f>'[1]FINAL Allocations-FY13'!$D34</f>
        <v>33469.9682627271</v>
      </c>
      <c r="I34" s="119">
        <f>'FY14 Revised Finals'!D34</f>
        <v>0</v>
      </c>
      <c r="J34" s="108">
        <f t="shared" si="4"/>
        <v>-33469.9682627271</v>
      </c>
      <c r="K34" s="114" t="s">
        <v>278</v>
      </c>
      <c r="L34" s="110"/>
      <c r="M34" s="115">
        <f>'[1]FINAL Allocations-FY13'!$G34</f>
        <v>0</v>
      </c>
      <c r="N34" s="116"/>
      <c r="O34" s="108">
        <f t="shared" si="1"/>
        <v>0</v>
      </c>
      <c r="P34" s="114" t="s">
        <v>278</v>
      </c>
      <c r="Q34" s="110"/>
      <c r="R34" s="117">
        <f>'[1]FINAL Allocations-FY13'!$H34</f>
        <v>314673</v>
      </c>
      <c r="S34" s="116">
        <f>'FY14 Revised Finals'!G34</f>
        <v>293783</v>
      </c>
      <c r="T34" s="108">
        <f t="shared" si="5"/>
        <v>-20890</v>
      </c>
      <c r="U34" s="109">
        <f t="shared" si="6"/>
        <v>-0.07110690543700622</v>
      </c>
      <c r="V34" s="110"/>
      <c r="W34" s="128">
        <f>'[1]FINAL Allocations-FY13'!$I34</f>
        <v>13396.674071682273</v>
      </c>
      <c r="X34" s="116">
        <f>'FY14 Revised Finals'!H34</f>
        <v>11051.910965952857</v>
      </c>
      <c r="Y34" s="108">
        <f t="shared" si="2"/>
        <v>-2344.7631057294166</v>
      </c>
      <c r="Z34" s="109">
        <f t="shared" si="7"/>
        <v>-0.2121590657898735</v>
      </c>
      <c r="AA34" s="110"/>
      <c r="AB34" s="120">
        <f>'[1]FINAL Allocations-FY13'!$J34</f>
        <v>0</v>
      </c>
      <c r="AC34" s="116">
        <f>'FY14 Revised Finals'!I34</f>
        <v>0</v>
      </c>
      <c r="AD34" s="108">
        <f t="shared" si="8"/>
        <v>0</v>
      </c>
      <c r="AE34" s="109">
        <v>0</v>
      </c>
      <c r="AF34" s="110"/>
    </row>
    <row r="35" spans="1:32" ht="24.75" customHeight="1">
      <c r="A35" s="125" t="s">
        <v>31</v>
      </c>
      <c r="B35" s="126" t="s">
        <v>167</v>
      </c>
      <c r="C35" s="123">
        <f>'[1]FINAL Allocations-FY13'!$C35</f>
        <v>660188.6532337725</v>
      </c>
      <c r="D35" s="116">
        <f>'FY14 Revised Finals'!C35</f>
        <v>633583.7766959268</v>
      </c>
      <c r="E35" s="108">
        <f t="shared" si="3"/>
        <v>-26604.876537845703</v>
      </c>
      <c r="F35" s="109">
        <f t="shared" si="0"/>
        <v>-0.04199109496866753</v>
      </c>
      <c r="G35" s="110"/>
      <c r="H35" s="111">
        <f>'[1]FINAL Allocations-FY13'!$D35</f>
        <v>0</v>
      </c>
      <c r="I35" s="119">
        <f>'FY14 Revised Finals'!D35</f>
        <v>0</v>
      </c>
      <c r="J35" s="108">
        <f t="shared" si="4"/>
        <v>0</v>
      </c>
      <c r="K35" s="114" t="s">
        <v>278</v>
      </c>
      <c r="L35" s="110"/>
      <c r="M35" s="115">
        <f>'[1]FINAL Allocations-FY13'!$G35</f>
        <v>0</v>
      </c>
      <c r="N35" s="116"/>
      <c r="O35" s="108">
        <f t="shared" si="1"/>
        <v>0</v>
      </c>
      <c r="P35" s="114" t="s">
        <v>278</v>
      </c>
      <c r="Q35" s="110"/>
      <c r="R35" s="117">
        <f>'[1]FINAL Allocations-FY13'!$H35</f>
        <v>115349</v>
      </c>
      <c r="S35" s="116">
        <f>'FY14 Revised Finals'!G35</f>
        <v>106484</v>
      </c>
      <c r="T35" s="108">
        <f t="shared" si="5"/>
        <v>-8865</v>
      </c>
      <c r="U35" s="109">
        <f t="shared" si="6"/>
        <v>-0.08325194395402126</v>
      </c>
      <c r="V35" s="110"/>
      <c r="W35" s="128" t="str">
        <f>'[1]FINAL Allocations-FY13'!$I35</f>
        <v>released</v>
      </c>
      <c r="X35" s="112" t="str">
        <f>'FY14 Revised Finals'!H35</f>
        <v>released</v>
      </c>
      <c r="Y35" s="113" t="s">
        <v>282</v>
      </c>
      <c r="Z35" s="114" t="s">
        <v>282</v>
      </c>
      <c r="AA35" s="110"/>
      <c r="AB35" s="120">
        <f>'[1]FINAL Allocations-FY13'!$J35</f>
        <v>72115.01741616953</v>
      </c>
      <c r="AC35" s="116">
        <f>'FY14 Revised Finals'!I35</f>
        <v>68109.35696245328</v>
      </c>
      <c r="AD35" s="108">
        <f t="shared" si="8"/>
        <v>-4005.6604537162493</v>
      </c>
      <c r="AE35" s="109">
        <f t="shared" si="9"/>
        <v>-0.05881219016536089</v>
      </c>
      <c r="AF35" s="110"/>
    </row>
    <row r="36" spans="1:32" ht="24.75" customHeight="1">
      <c r="A36" s="125" t="s">
        <v>32</v>
      </c>
      <c r="B36" s="126" t="s">
        <v>168</v>
      </c>
      <c r="C36" s="123">
        <f>'[1]FINAL Allocations-FY13'!$C36</f>
        <v>1144108.938655364</v>
      </c>
      <c r="D36" s="116">
        <f>'FY14 Revised Finals'!C36</f>
        <v>1100371.1560523007</v>
      </c>
      <c r="E36" s="108">
        <f t="shared" si="3"/>
        <v>-43737.78260306339</v>
      </c>
      <c r="F36" s="109">
        <f aca="true" t="shared" si="10" ref="F36:F67">E36/D36</f>
        <v>-0.03974820892250335</v>
      </c>
      <c r="G36" s="110"/>
      <c r="H36" s="127">
        <f>'[1]FINAL Allocations-FY13'!$D36</f>
        <v>36193.25289243682</v>
      </c>
      <c r="I36" s="119">
        <f>'FY14 Revised Finals'!D36</f>
        <v>32092.823253838567</v>
      </c>
      <c r="J36" s="108">
        <f t="shared" si="4"/>
        <v>-4100.429638598256</v>
      </c>
      <c r="K36" s="109">
        <f>J36/I36</f>
        <v>-0.12776780672008378</v>
      </c>
      <c r="L36" s="110"/>
      <c r="M36" s="115">
        <f>'[1]FINAL Allocations-FY13'!$G36</f>
        <v>0</v>
      </c>
      <c r="N36" s="116"/>
      <c r="O36" s="108">
        <f aca="true" t="shared" si="11" ref="O36:O67">SUM(N36-M36)</f>
        <v>0</v>
      </c>
      <c r="P36" s="114" t="s">
        <v>278</v>
      </c>
      <c r="Q36" s="110"/>
      <c r="R36" s="117">
        <f>'[1]FINAL Allocations-FY13'!$H36</f>
        <v>181082</v>
      </c>
      <c r="S36" s="116">
        <f>'FY14 Revised Finals'!G36</f>
        <v>169293</v>
      </c>
      <c r="T36" s="108">
        <f t="shared" si="5"/>
        <v>-11789</v>
      </c>
      <c r="U36" s="109">
        <f t="shared" si="6"/>
        <v>-0.06963666542621372</v>
      </c>
      <c r="V36" s="110"/>
      <c r="W36" s="118">
        <f>'[1]FINAL Allocations-FY13'!$I36</f>
        <v>7033.253887633194</v>
      </c>
      <c r="X36" s="119">
        <f>'FY14 Revised Finals'!H36</f>
        <v>5951.028981666923</v>
      </c>
      <c r="Y36" s="108">
        <f t="shared" si="2"/>
        <v>-1082.2249059662709</v>
      </c>
      <c r="Z36" s="109">
        <f t="shared" si="7"/>
        <v>-0.1818550891451267</v>
      </c>
      <c r="AA36" s="110"/>
      <c r="AB36" s="120">
        <f>'[1]FINAL Allocations-FY13'!$J36</f>
        <v>54975.64226320144</v>
      </c>
      <c r="AC36" s="116">
        <f>'FY14 Revised Finals'!I36</f>
        <v>51921.99596286813</v>
      </c>
      <c r="AD36" s="108">
        <f t="shared" si="8"/>
        <v>-3053.6463003333047</v>
      </c>
      <c r="AE36" s="109">
        <f t="shared" si="9"/>
        <v>-0.05881219016536096</v>
      </c>
      <c r="AF36" s="110"/>
    </row>
    <row r="37" spans="1:32" ht="24.75" customHeight="1">
      <c r="A37" s="125" t="s">
        <v>33</v>
      </c>
      <c r="B37" s="126" t="s">
        <v>169</v>
      </c>
      <c r="C37" s="123">
        <f>'[1]FINAL Allocations-FY13'!$C37</f>
        <v>766674.329166956</v>
      </c>
      <c r="D37" s="116">
        <f>'FY14 Revised Finals'!C37</f>
        <v>734907.5731000558</v>
      </c>
      <c r="E37" s="108">
        <f t="shared" si="3"/>
        <v>-31766.756066900212</v>
      </c>
      <c r="F37" s="109">
        <f t="shared" si="10"/>
        <v>-0.04322551192784518</v>
      </c>
      <c r="G37" s="110"/>
      <c r="H37" s="127">
        <f>'[1]FINAL Allocations-FY13'!$D37</f>
        <v>4072.6391987620505</v>
      </c>
      <c r="I37" s="119">
        <f>'FY14 Revised Finals'!D37</f>
        <v>4628.543659103903</v>
      </c>
      <c r="J37" s="108">
        <f t="shared" si="4"/>
        <v>555.9044603418529</v>
      </c>
      <c r="K37" s="109">
        <f>J37/I37</f>
        <v>0.12010353607628652</v>
      </c>
      <c r="L37" s="110"/>
      <c r="M37" s="115">
        <f>'[1]FINAL Allocations-FY13'!$G37</f>
        <v>0</v>
      </c>
      <c r="N37" s="116"/>
      <c r="O37" s="108">
        <f t="shared" si="11"/>
        <v>0</v>
      </c>
      <c r="P37" s="114" t="s">
        <v>278</v>
      </c>
      <c r="Q37" s="110"/>
      <c r="R37" s="117">
        <f>'[1]FINAL Allocations-FY13'!$H37</f>
        <v>94637</v>
      </c>
      <c r="S37" s="116">
        <f>'FY14 Revised Finals'!G37</f>
        <v>85782</v>
      </c>
      <c r="T37" s="108">
        <f t="shared" si="5"/>
        <v>-8855</v>
      </c>
      <c r="U37" s="109">
        <f t="shared" si="6"/>
        <v>-0.103226784173836</v>
      </c>
      <c r="V37" s="110"/>
      <c r="W37" s="128" t="str">
        <f>'[1]FINAL Allocations-FY13'!$I37</f>
        <v>released</v>
      </c>
      <c r="X37" s="112" t="str">
        <f>'FY14 Revised Finals'!H37</f>
        <v>released</v>
      </c>
      <c r="Y37" s="113" t="s">
        <v>282</v>
      </c>
      <c r="Z37" s="114" t="s">
        <v>282</v>
      </c>
      <c r="AA37" s="110"/>
      <c r="AB37" s="120">
        <f>'[1]FINAL Allocations-FY13'!$J37</f>
        <v>0</v>
      </c>
      <c r="AC37" s="116">
        <f>'FY14 Revised Finals'!I37</f>
        <v>0</v>
      </c>
      <c r="AD37" s="108">
        <f t="shared" si="8"/>
        <v>0</v>
      </c>
      <c r="AE37" s="109">
        <v>0</v>
      </c>
      <c r="AF37" s="110"/>
    </row>
    <row r="38" spans="1:32" ht="24.75" customHeight="1">
      <c r="A38" s="125" t="s">
        <v>34</v>
      </c>
      <c r="B38" s="126" t="s">
        <v>170</v>
      </c>
      <c r="C38" s="123">
        <f>'[1]FINAL Allocations-FY13'!$C38</f>
        <v>137927.34931467456</v>
      </c>
      <c r="D38" s="116">
        <f>'FY14 Revised Finals'!C38</f>
        <v>132342.22150565995</v>
      </c>
      <c r="E38" s="108">
        <f t="shared" si="3"/>
        <v>-5585.127809014608</v>
      </c>
      <c r="F38" s="109">
        <f t="shared" si="10"/>
        <v>-0.042202161528441216</v>
      </c>
      <c r="G38" s="110"/>
      <c r="H38" s="111">
        <f>'[1]FINAL Allocations-FY13'!$D38</f>
        <v>0</v>
      </c>
      <c r="I38" s="119">
        <f>'FY14 Revised Finals'!D38</f>
        <v>0</v>
      </c>
      <c r="J38" s="108">
        <f t="shared" si="4"/>
        <v>0</v>
      </c>
      <c r="K38" s="114" t="s">
        <v>278</v>
      </c>
      <c r="L38" s="110"/>
      <c r="M38" s="115">
        <f>'[1]FINAL Allocations-FY13'!$G38</f>
        <v>0</v>
      </c>
      <c r="N38" s="116"/>
      <c r="O38" s="108">
        <f t="shared" si="11"/>
        <v>0</v>
      </c>
      <c r="P38" s="114" t="s">
        <v>278</v>
      </c>
      <c r="Q38" s="110"/>
      <c r="R38" s="117">
        <f>'[1]FINAL Allocations-FY13'!$H38</f>
        <v>28324</v>
      </c>
      <c r="S38" s="116">
        <f>'FY14 Revised Finals'!G38</f>
        <v>27518</v>
      </c>
      <c r="T38" s="108">
        <f t="shared" si="5"/>
        <v>-806</v>
      </c>
      <c r="U38" s="109">
        <f t="shared" si="6"/>
        <v>-0.02928991932553238</v>
      </c>
      <c r="V38" s="110"/>
      <c r="W38" s="128" t="s">
        <v>278</v>
      </c>
      <c r="X38" s="112" t="str">
        <f>'FY14 Revised Finals'!H38</f>
        <v>N/A</v>
      </c>
      <c r="Y38" s="113" t="s">
        <v>278</v>
      </c>
      <c r="Z38" s="114" t="s">
        <v>278</v>
      </c>
      <c r="AA38" s="110"/>
      <c r="AB38" s="120">
        <f>'[1]FINAL Allocations-FY13'!$J38</f>
        <v>6371.170684125946</v>
      </c>
      <c r="AC38" s="116">
        <f>'FY14 Revised Finals'!I38</f>
        <v>6017.281198029013</v>
      </c>
      <c r="AD38" s="108">
        <f t="shared" si="8"/>
        <v>-353.88948609693307</v>
      </c>
      <c r="AE38" s="109">
        <f t="shared" si="9"/>
        <v>-0.05881219016536092</v>
      </c>
      <c r="AF38" s="110"/>
    </row>
    <row r="39" spans="1:32" ht="24.75" customHeight="1">
      <c r="A39" s="125" t="s">
        <v>35</v>
      </c>
      <c r="B39" s="126" t="s">
        <v>171</v>
      </c>
      <c r="C39" s="123">
        <f>'[1]FINAL Allocations-FY13'!$C39</f>
        <v>1015409.3310911891</v>
      </c>
      <c r="D39" s="116">
        <f>'FY14 Revised Finals'!C39</f>
        <v>973548.0583151868</v>
      </c>
      <c r="E39" s="108">
        <f t="shared" si="3"/>
        <v>-41861.2727760023</v>
      </c>
      <c r="F39" s="109">
        <f t="shared" si="10"/>
        <v>-0.042998671116911295</v>
      </c>
      <c r="G39" s="110"/>
      <c r="H39" s="111">
        <f>'[1]FINAL Allocations-FY13'!$D39</f>
        <v>0</v>
      </c>
      <c r="I39" s="119">
        <f>'FY14 Revised Finals'!D39</f>
        <v>0</v>
      </c>
      <c r="J39" s="108">
        <f t="shared" si="4"/>
        <v>0</v>
      </c>
      <c r="K39" s="114" t="s">
        <v>278</v>
      </c>
      <c r="L39" s="110"/>
      <c r="M39" s="115">
        <f>'[1]FINAL Allocations-FY13'!$G39</f>
        <v>0</v>
      </c>
      <c r="N39" s="116"/>
      <c r="O39" s="108">
        <f t="shared" si="11"/>
        <v>0</v>
      </c>
      <c r="P39" s="114" t="s">
        <v>278</v>
      </c>
      <c r="Q39" s="110"/>
      <c r="R39" s="117">
        <f>'[1]FINAL Allocations-FY13'!$H39</f>
        <v>231215</v>
      </c>
      <c r="S39" s="116">
        <f>'FY14 Revised Finals'!G39</f>
        <v>218458</v>
      </c>
      <c r="T39" s="108">
        <f t="shared" si="5"/>
        <v>-12757</v>
      </c>
      <c r="U39" s="109">
        <f t="shared" si="6"/>
        <v>-0.058395664155123636</v>
      </c>
      <c r="V39" s="110"/>
      <c r="W39" s="118">
        <f>'[1]FINAL Allocations-FY13'!$I39</f>
        <v>7368.17073942525</v>
      </c>
      <c r="X39" s="119">
        <f>'FY14 Revised Finals'!H39</f>
        <v>8784.85230627022</v>
      </c>
      <c r="Y39" s="108">
        <f t="shared" si="2"/>
        <v>1416.6815668449708</v>
      </c>
      <c r="Z39" s="109">
        <f t="shared" si="7"/>
        <v>0.16126413028410383</v>
      </c>
      <c r="AA39" s="110"/>
      <c r="AB39" s="120">
        <f>'[1]FINAL Allocations-FY13'!$J39</f>
        <v>0</v>
      </c>
      <c r="AC39" s="116">
        <f>'FY14 Revised Finals'!I39</f>
        <v>0</v>
      </c>
      <c r="AD39" s="108">
        <f t="shared" si="8"/>
        <v>0</v>
      </c>
      <c r="AE39" s="109">
        <v>0</v>
      </c>
      <c r="AF39" s="110"/>
    </row>
    <row r="40" spans="1:32" ht="24.75" customHeight="1">
      <c r="A40" s="125" t="s">
        <v>36</v>
      </c>
      <c r="B40" s="126" t="s">
        <v>172</v>
      </c>
      <c r="C40" s="123">
        <f>'[1]FINAL Allocations-FY13'!$C40</f>
        <v>247654.69941826665</v>
      </c>
      <c r="D40" s="116">
        <f>'FY14 Revised Finals'!C40</f>
        <v>237626.3536577862</v>
      </c>
      <c r="E40" s="108">
        <f t="shared" si="3"/>
        <v>-10028.345760480443</v>
      </c>
      <c r="F40" s="109">
        <f t="shared" si="10"/>
        <v>-0.04220216152844143</v>
      </c>
      <c r="G40" s="110"/>
      <c r="H40" s="111">
        <f>'[1]FINAL Allocations-FY13'!$D40</f>
        <v>0</v>
      </c>
      <c r="I40" s="119">
        <f>'FY14 Revised Finals'!D40</f>
        <v>0</v>
      </c>
      <c r="J40" s="108">
        <f t="shared" si="4"/>
        <v>0</v>
      </c>
      <c r="K40" s="114" t="s">
        <v>278</v>
      </c>
      <c r="L40" s="110"/>
      <c r="M40" s="115">
        <f>'[1]FINAL Allocations-FY13'!$G40</f>
        <v>0</v>
      </c>
      <c r="N40" s="116"/>
      <c r="O40" s="108">
        <f t="shared" si="11"/>
        <v>0</v>
      </c>
      <c r="P40" s="114" t="s">
        <v>278</v>
      </c>
      <c r="Q40" s="110"/>
      <c r="R40" s="117">
        <f>'[1]FINAL Allocations-FY13'!$H40</f>
        <v>56011</v>
      </c>
      <c r="S40" s="116">
        <f>'FY14 Revised Finals'!G40</f>
        <v>53565</v>
      </c>
      <c r="T40" s="108">
        <f t="shared" si="5"/>
        <v>-2446</v>
      </c>
      <c r="U40" s="109">
        <f t="shared" si="6"/>
        <v>-0.04566414636423038</v>
      </c>
      <c r="V40" s="110"/>
      <c r="W40" s="118">
        <f>'[1]FINAL Allocations-FY13'!$I40</f>
        <v>2679.3348143364547</v>
      </c>
      <c r="X40" s="119">
        <f>'FY14 Revised Finals'!H40</f>
        <v>1841.985160992143</v>
      </c>
      <c r="Y40" s="108">
        <f t="shared" si="2"/>
        <v>-837.3496533443117</v>
      </c>
      <c r="Z40" s="109">
        <f t="shared" si="7"/>
        <v>-0.4545908789478481</v>
      </c>
      <c r="AA40" s="110"/>
      <c r="AB40" s="120">
        <f>'[1]FINAL Allocations-FY13'!$J40</f>
        <v>22789.07003210358</v>
      </c>
      <c r="AC40" s="116">
        <f>'FY14 Revised Finals'!I40</f>
        <v>21523.241084468886</v>
      </c>
      <c r="AD40" s="108">
        <f t="shared" si="8"/>
        <v>-1265.8289476346945</v>
      </c>
      <c r="AE40" s="109">
        <f t="shared" si="9"/>
        <v>-0.05881219016536098</v>
      </c>
      <c r="AF40" s="110"/>
    </row>
    <row r="41" spans="1:32" ht="24.75" customHeight="1">
      <c r="A41" s="125" t="s">
        <v>37</v>
      </c>
      <c r="B41" s="126" t="s">
        <v>173</v>
      </c>
      <c r="C41" s="123">
        <f>'[1]FINAL Allocations-FY13'!$C41</f>
        <v>931251.9305337485</v>
      </c>
      <c r="D41" s="116">
        <f>'FY14 Revised Finals'!C41</f>
        <v>860733.1133466996</v>
      </c>
      <c r="E41" s="108">
        <f t="shared" si="3"/>
        <v>-70518.81718704884</v>
      </c>
      <c r="F41" s="109">
        <f t="shared" si="10"/>
        <v>-0.08192878383969429</v>
      </c>
      <c r="G41" s="110"/>
      <c r="H41" s="111">
        <f>'[1]FINAL Allocations-FY13'!$D41</f>
        <v>0</v>
      </c>
      <c r="I41" s="119">
        <f>'FY14 Revised Finals'!D41</f>
        <v>0</v>
      </c>
      <c r="J41" s="108">
        <f t="shared" si="4"/>
        <v>0</v>
      </c>
      <c r="K41" s="114" t="s">
        <v>278</v>
      </c>
      <c r="L41" s="110"/>
      <c r="M41" s="115">
        <f>'[1]FINAL Allocations-FY13'!$G41</f>
        <v>0</v>
      </c>
      <c r="N41" s="116"/>
      <c r="O41" s="108">
        <f t="shared" si="11"/>
        <v>0</v>
      </c>
      <c r="P41" s="114" t="s">
        <v>278</v>
      </c>
      <c r="Q41" s="110"/>
      <c r="R41" s="117">
        <f>'[1]FINAL Allocations-FY13'!$H41</f>
        <v>144751</v>
      </c>
      <c r="S41" s="116">
        <f>'FY14 Revised Finals'!G41</f>
        <v>135351</v>
      </c>
      <c r="T41" s="108">
        <f t="shared" si="5"/>
        <v>-9400</v>
      </c>
      <c r="U41" s="109">
        <f t="shared" si="6"/>
        <v>-0.06944906206825217</v>
      </c>
      <c r="V41" s="110"/>
      <c r="W41" s="128" t="str">
        <f>'[1]FINAL Allocations-FY13'!$I41</f>
        <v>released</v>
      </c>
      <c r="X41" s="112" t="str">
        <f>'FY14 Revised Finals'!H41</f>
        <v>released</v>
      </c>
      <c r="Y41" s="113" t="s">
        <v>282</v>
      </c>
      <c r="Z41" s="114" t="s">
        <v>282</v>
      </c>
      <c r="AA41" s="110"/>
      <c r="AB41" s="120">
        <f>'[1]FINAL Allocations-FY13'!$J41</f>
        <v>44278.66953815241</v>
      </c>
      <c r="AC41" s="116">
        <f>'FY14 Revised Finals'!I41</f>
        <v>41819.19130647443</v>
      </c>
      <c r="AD41" s="108">
        <f t="shared" si="8"/>
        <v>-2459.478231677982</v>
      </c>
      <c r="AE41" s="109">
        <f t="shared" si="9"/>
        <v>-0.05881219016536091</v>
      </c>
      <c r="AF41" s="110"/>
    </row>
    <row r="42" spans="1:32" ht="24.75" customHeight="1">
      <c r="A42" s="125" t="s">
        <v>38</v>
      </c>
      <c r="B42" s="126" t="s">
        <v>174</v>
      </c>
      <c r="C42" s="123">
        <f>'[1]FINAL Allocations-FY13'!$C42</f>
        <v>1253316.3473868116</v>
      </c>
      <c r="D42" s="116">
        <f>'FY14 Revised Finals'!C42</f>
        <v>1202734.5702672359</v>
      </c>
      <c r="E42" s="108">
        <f t="shared" si="3"/>
        <v>-50581.77711957577</v>
      </c>
      <c r="F42" s="109">
        <f t="shared" si="10"/>
        <v>-0.042055644171213095</v>
      </c>
      <c r="G42" s="110"/>
      <c r="H42" s="111">
        <f>'[1]FINAL Allocations-FY13'!$D42</f>
        <v>0</v>
      </c>
      <c r="I42" s="119">
        <f>'FY14 Revised Finals'!D42</f>
        <v>0</v>
      </c>
      <c r="J42" s="108">
        <f t="shared" si="4"/>
        <v>0</v>
      </c>
      <c r="K42" s="114" t="s">
        <v>278</v>
      </c>
      <c r="L42" s="110"/>
      <c r="M42" s="115">
        <f>'[1]FINAL Allocations-FY13'!$G42</f>
        <v>0</v>
      </c>
      <c r="N42" s="116"/>
      <c r="O42" s="108">
        <f t="shared" si="11"/>
        <v>0</v>
      </c>
      <c r="P42" s="114" t="s">
        <v>278</v>
      </c>
      <c r="Q42" s="110"/>
      <c r="R42" s="117">
        <f>'[1]FINAL Allocations-FY13'!$H42</f>
        <v>250536</v>
      </c>
      <c r="S42" s="116">
        <f>'FY14 Revised Finals'!G42</f>
        <v>236049</v>
      </c>
      <c r="T42" s="108">
        <f t="shared" si="5"/>
        <v>-14487</v>
      </c>
      <c r="U42" s="109">
        <f t="shared" si="6"/>
        <v>-0.061372850552215856</v>
      </c>
      <c r="V42" s="110"/>
      <c r="W42" s="118">
        <f>'[1]FINAL Allocations-FY13'!$I42</f>
        <v>5861.044906360995</v>
      </c>
      <c r="X42" s="119">
        <f>'FY14 Revised Finals'!H42</f>
        <v>5384.264316746264</v>
      </c>
      <c r="Y42" s="108">
        <f t="shared" si="2"/>
        <v>-476.78058961473107</v>
      </c>
      <c r="Z42" s="109">
        <f t="shared" si="7"/>
        <v>-0.08855074000209036</v>
      </c>
      <c r="AA42" s="110"/>
      <c r="AB42" s="120">
        <f>'[1]FINAL Allocations-FY13'!$J42</f>
        <v>108249.52763929468</v>
      </c>
      <c r="AC42" s="116">
        <f>'FY14 Revised Finals'!I42</f>
        <v>102236.75987560053</v>
      </c>
      <c r="AD42" s="108">
        <f t="shared" si="8"/>
        <v>-6012.767763694152</v>
      </c>
      <c r="AE42" s="109">
        <f t="shared" si="9"/>
        <v>-0.05881219016536084</v>
      </c>
      <c r="AF42" s="110"/>
    </row>
    <row r="43" spans="1:32" ht="24.75" customHeight="1">
      <c r="A43" s="125" t="s">
        <v>39</v>
      </c>
      <c r="B43" s="126" t="s">
        <v>175</v>
      </c>
      <c r="C43" s="123">
        <f>'[1]FINAL Allocations-FY13'!$C43</f>
        <v>499625.5291941921</v>
      </c>
      <c r="D43" s="116">
        <f>'FY14 Revised Finals'!C43</f>
        <v>479394.06349097023</v>
      </c>
      <c r="E43" s="108">
        <f t="shared" si="3"/>
        <v>-20231.465703221853</v>
      </c>
      <c r="F43" s="109">
        <f t="shared" si="10"/>
        <v>-0.04220216152844147</v>
      </c>
      <c r="G43" s="110"/>
      <c r="H43" s="111">
        <f>'[1]FINAL Allocations-FY13'!$D43</f>
        <v>0</v>
      </c>
      <c r="I43" s="119">
        <f>'FY14 Revised Finals'!D43</f>
        <v>0</v>
      </c>
      <c r="J43" s="108">
        <f t="shared" si="4"/>
        <v>0</v>
      </c>
      <c r="K43" s="114" t="s">
        <v>278</v>
      </c>
      <c r="L43" s="110"/>
      <c r="M43" s="115">
        <f>'[1]FINAL Allocations-FY13'!$G43</f>
        <v>0</v>
      </c>
      <c r="N43" s="116"/>
      <c r="O43" s="108">
        <f t="shared" si="11"/>
        <v>0</v>
      </c>
      <c r="P43" s="114" t="s">
        <v>278</v>
      </c>
      <c r="Q43" s="110"/>
      <c r="R43" s="117">
        <f>'[1]FINAL Allocations-FY13'!$H43</f>
        <v>111579</v>
      </c>
      <c r="S43" s="116">
        <f>'FY14 Revised Finals'!G43</f>
        <v>103938</v>
      </c>
      <c r="T43" s="108">
        <f t="shared" si="5"/>
        <v>-7641</v>
      </c>
      <c r="U43" s="109">
        <f t="shared" si="6"/>
        <v>-0.07351498008428102</v>
      </c>
      <c r="V43" s="110"/>
      <c r="W43" s="128">
        <f>'[1]FINAL Allocations-FY13'!$I43</f>
        <v>56098.57267516952</v>
      </c>
      <c r="X43" s="116">
        <f>'FY14 Revised Finals'!H43</f>
        <v>47608.23185333538</v>
      </c>
      <c r="Y43" s="108">
        <f t="shared" si="2"/>
        <v>-8490.340821834136</v>
      </c>
      <c r="Z43" s="109">
        <f t="shared" si="7"/>
        <v>-0.17833766328457568</v>
      </c>
      <c r="AA43" s="110"/>
      <c r="AB43" s="120">
        <f>'[1]FINAL Allocations-FY13'!$J43</f>
        <v>0</v>
      </c>
      <c r="AC43" s="116">
        <f>'FY14 Revised Finals'!I43</f>
        <v>0</v>
      </c>
      <c r="AD43" s="108">
        <f t="shared" si="8"/>
        <v>0</v>
      </c>
      <c r="AE43" s="109">
        <v>0</v>
      </c>
      <c r="AF43" s="110"/>
    </row>
    <row r="44" spans="1:32" ht="24.75" customHeight="1">
      <c r="A44" s="125" t="s">
        <v>40</v>
      </c>
      <c r="B44" s="126" t="s">
        <v>176</v>
      </c>
      <c r="C44" s="123">
        <f>'[1]FINAL Allocations-FY13'!$C44</f>
        <v>469252.76992221735</v>
      </c>
      <c r="D44" s="116">
        <f>'FY14 Revised Finals'!C44</f>
        <v>450975.0727325728</v>
      </c>
      <c r="E44" s="108">
        <f t="shared" si="3"/>
        <v>-18277.69718964456</v>
      </c>
      <c r="F44" s="109">
        <f t="shared" si="10"/>
        <v>-0.040529284864671875</v>
      </c>
      <c r="G44" s="110"/>
      <c r="H44" s="111">
        <f>'[1]FINAL Allocations-FY13'!$D44</f>
        <v>0</v>
      </c>
      <c r="I44" s="119">
        <f>'FY14 Revised Finals'!D44</f>
        <v>0</v>
      </c>
      <c r="J44" s="108">
        <f t="shared" si="4"/>
        <v>0</v>
      </c>
      <c r="K44" s="114" t="s">
        <v>278</v>
      </c>
      <c r="L44" s="110"/>
      <c r="M44" s="115">
        <f>'[1]FINAL Allocations-FY13'!$G44</f>
        <v>0</v>
      </c>
      <c r="N44" s="116"/>
      <c r="O44" s="108">
        <f t="shared" si="11"/>
        <v>0</v>
      </c>
      <c r="P44" s="114" t="s">
        <v>278</v>
      </c>
      <c r="Q44" s="110"/>
      <c r="R44" s="117">
        <f>'[1]FINAL Allocations-FY13'!$H44</f>
        <v>81987</v>
      </c>
      <c r="S44" s="116">
        <f>'FY14 Revised Finals'!G44</f>
        <v>74655</v>
      </c>
      <c r="T44" s="108">
        <f t="shared" si="5"/>
        <v>-7332</v>
      </c>
      <c r="U44" s="109">
        <f t="shared" si="6"/>
        <v>-0.09821177416114125</v>
      </c>
      <c r="V44" s="110"/>
      <c r="W44" s="118">
        <f>'[1]FINAL Allocations-FY13'!$I44</f>
        <v>1674.5842589602842</v>
      </c>
      <c r="X44" s="119">
        <f>'FY14 Revised Finals'!H44</f>
        <v>1558.6028285318132</v>
      </c>
      <c r="Y44" s="108">
        <f t="shared" si="2"/>
        <v>-115.98143042847096</v>
      </c>
      <c r="Z44" s="109">
        <f t="shared" si="7"/>
        <v>-0.07441371740466056</v>
      </c>
      <c r="AA44" s="110"/>
      <c r="AB44" s="120">
        <f>'[1]FINAL Allocations-FY13'!$J44</f>
        <v>0</v>
      </c>
      <c r="AC44" s="116">
        <f>'FY14 Revised Finals'!I44</f>
        <v>0</v>
      </c>
      <c r="AD44" s="108">
        <f t="shared" si="8"/>
        <v>0</v>
      </c>
      <c r="AE44" s="109">
        <v>0</v>
      </c>
      <c r="AF44" s="110"/>
    </row>
    <row r="45" spans="1:32" ht="24.75" customHeight="1">
      <c r="A45" s="125" t="s">
        <v>41</v>
      </c>
      <c r="B45" s="126" t="s">
        <v>177</v>
      </c>
      <c r="C45" s="123">
        <f>'[1]FINAL Allocations-FY13'!$C45</f>
        <v>1060077.3856841477</v>
      </c>
      <c r="D45" s="116">
        <f>'FY14 Revised Finals'!C45</f>
        <v>1017119.6125751627</v>
      </c>
      <c r="E45" s="108">
        <f t="shared" si="3"/>
        <v>-42957.77310898504</v>
      </c>
      <c r="F45" s="109">
        <f t="shared" si="10"/>
        <v>-0.042234730879118276</v>
      </c>
      <c r="G45" s="110"/>
      <c r="H45" s="111">
        <f>'[1]FINAL Allocations-FY13'!$D45</f>
        <v>0</v>
      </c>
      <c r="I45" s="119">
        <f>'FY14 Revised Finals'!D45</f>
        <v>0</v>
      </c>
      <c r="J45" s="108">
        <f t="shared" si="4"/>
        <v>0</v>
      </c>
      <c r="K45" s="114" t="s">
        <v>278</v>
      </c>
      <c r="L45" s="110"/>
      <c r="M45" s="115">
        <f>'[1]FINAL Allocations-FY13'!$G45</f>
        <v>0</v>
      </c>
      <c r="N45" s="116"/>
      <c r="O45" s="108">
        <f t="shared" si="11"/>
        <v>0</v>
      </c>
      <c r="P45" s="114" t="s">
        <v>278</v>
      </c>
      <c r="Q45" s="110"/>
      <c r="R45" s="117">
        <f>'[1]FINAL Allocations-FY13'!$H45</f>
        <v>192768</v>
      </c>
      <c r="S45" s="116">
        <f>'FY14 Revised Finals'!G45</f>
        <v>180291</v>
      </c>
      <c r="T45" s="108">
        <f t="shared" si="5"/>
        <v>-12477</v>
      </c>
      <c r="U45" s="109">
        <f t="shared" si="6"/>
        <v>-0.0692047855966188</v>
      </c>
      <c r="V45" s="110"/>
      <c r="W45" s="118">
        <f>'[1]FINAL Allocations-FY13'!$I45</f>
        <v>2511.876388440426</v>
      </c>
      <c r="X45" s="119">
        <f>'FY14 Revised Finals'!H45</f>
        <v>1558.6028285318132</v>
      </c>
      <c r="Y45" s="108">
        <f t="shared" si="2"/>
        <v>-953.2735599086129</v>
      </c>
      <c r="Z45" s="109">
        <f t="shared" si="7"/>
        <v>-0.6116205761069907</v>
      </c>
      <c r="AA45" s="110"/>
      <c r="AB45" s="120">
        <f>'[1]FINAL Allocations-FY13'!$J45</f>
        <v>76992.35667331946</v>
      </c>
      <c r="AC45" s="116">
        <f>'FY14 Revised Finals'!I45</f>
        <v>72715.78225907573</v>
      </c>
      <c r="AD45" s="108">
        <f t="shared" si="8"/>
        <v>-4276.5744142437325</v>
      </c>
      <c r="AE45" s="109">
        <f t="shared" si="9"/>
        <v>-0.05881219016536082</v>
      </c>
      <c r="AF45" s="110"/>
    </row>
    <row r="46" spans="1:32" ht="24.75" customHeight="1">
      <c r="A46" s="125" t="s">
        <v>42</v>
      </c>
      <c r="B46" s="126" t="s">
        <v>178</v>
      </c>
      <c r="C46" s="123">
        <f>'[1]FINAL Allocations-FY13'!$C46</f>
        <v>961337.5687825809</v>
      </c>
      <c r="D46" s="116">
        <f>'FY14 Revised Finals'!C46</f>
        <v>919200.8503189026</v>
      </c>
      <c r="E46" s="108">
        <f t="shared" si="3"/>
        <v>-42136.71846367826</v>
      </c>
      <c r="F46" s="109">
        <f t="shared" si="10"/>
        <v>-0.04584059996143343</v>
      </c>
      <c r="G46" s="110"/>
      <c r="H46" s="127">
        <f>'[1]FINAL Allocations-FY13'!$D46</f>
        <v>29438.088230662765</v>
      </c>
      <c r="I46" s="119">
        <f>'FY14 Revised Finals'!D46</f>
        <v>32332.20471362256</v>
      </c>
      <c r="J46" s="108">
        <f t="shared" si="4"/>
        <v>2894.1164829597947</v>
      </c>
      <c r="K46" s="109">
        <f>J46/I46</f>
        <v>0.08951188168558186</v>
      </c>
      <c r="L46" s="110"/>
      <c r="M46" s="115">
        <f>'[1]FINAL Allocations-FY13'!$G46</f>
        <v>0</v>
      </c>
      <c r="N46" s="116"/>
      <c r="O46" s="108">
        <f t="shared" si="11"/>
        <v>0</v>
      </c>
      <c r="P46" s="114" t="s">
        <v>278</v>
      </c>
      <c r="Q46" s="110"/>
      <c r="R46" s="117">
        <f>'[1]FINAL Allocations-FY13'!$H46</f>
        <v>171590</v>
      </c>
      <c r="S46" s="116">
        <f>'FY14 Revised Finals'!G46</f>
        <v>161822</v>
      </c>
      <c r="T46" s="108">
        <f t="shared" si="5"/>
        <v>-9768</v>
      </c>
      <c r="U46" s="109">
        <f t="shared" si="6"/>
        <v>-0.060362620657265394</v>
      </c>
      <c r="V46" s="110"/>
      <c r="W46" s="118">
        <f>'[1]FINAL Allocations-FY13'!$I46</f>
        <v>9545.13027607362</v>
      </c>
      <c r="X46" s="119">
        <f>'FY14 Revised Finals'!H46</f>
        <v>9493.308137421045</v>
      </c>
      <c r="Y46" s="108">
        <f t="shared" si="2"/>
        <v>-51.82213865257472</v>
      </c>
      <c r="Z46" s="109">
        <f t="shared" si="7"/>
        <v>-0.005458807183167315</v>
      </c>
      <c r="AA46" s="110"/>
      <c r="AB46" s="120">
        <f>'[1]FINAL Allocations-FY13'!$J46</f>
        <v>67214.75578386699</v>
      </c>
      <c r="AC46" s="116">
        <f>'FY14 Revised Finals'!I46</f>
        <v>63481.28252411759</v>
      </c>
      <c r="AD46" s="108">
        <f t="shared" si="8"/>
        <v>-3733.4732597494003</v>
      </c>
      <c r="AE46" s="109">
        <f t="shared" si="9"/>
        <v>-0.05881219016536082</v>
      </c>
      <c r="AF46" s="110"/>
    </row>
    <row r="47" spans="1:32" ht="24.75" customHeight="1">
      <c r="A47" s="125" t="s">
        <v>43</v>
      </c>
      <c r="B47" s="126" t="s">
        <v>179</v>
      </c>
      <c r="C47" s="123">
        <f>'[1]FINAL Allocations-FY13'!$C47</f>
        <v>1964714.146739238</v>
      </c>
      <c r="D47" s="116">
        <f>'FY14 Revised Finals'!C47</f>
        <v>1884925.0051862977</v>
      </c>
      <c r="E47" s="108">
        <f t="shared" si="3"/>
        <v>-79789.14155294024</v>
      </c>
      <c r="F47" s="109">
        <f t="shared" si="10"/>
        <v>-0.042330141163920865</v>
      </c>
      <c r="G47" s="110"/>
      <c r="H47" s="127">
        <f>'[1]FINAL Allocations-FY13'!$D47</f>
        <v>40526.97853179347</v>
      </c>
      <c r="I47" s="119">
        <f>'FY14 Revised Finals'!D47</f>
        <v>39783.88534179583</v>
      </c>
      <c r="J47" s="108">
        <f t="shared" si="4"/>
        <v>-743.0931899976422</v>
      </c>
      <c r="K47" s="109">
        <f>J47/I47</f>
        <v>-0.01867824581770975</v>
      </c>
      <c r="L47" s="110"/>
      <c r="M47" s="115">
        <f>'[1]FINAL Allocations-FY13'!$G47</f>
        <v>0</v>
      </c>
      <c r="N47" s="116"/>
      <c r="O47" s="108">
        <f t="shared" si="11"/>
        <v>0</v>
      </c>
      <c r="P47" s="114" t="s">
        <v>278</v>
      </c>
      <c r="Q47" s="110"/>
      <c r="R47" s="117">
        <f>'[1]FINAL Allocations-FY13'!$H47</f>
        <v>319386</v>
      </c>
      <c r="S47" s="116">
        <f>'FY14 Revised Finals'!G47</f>
        <v>303434</v>
      </c>
      <c r="T47" s="108">
        <f t="shared" si="5"/>
        <v>-15952</v>
      </c>
      <c r="U47" s="109">
        <f t="shared" si="6"/>
        <v>-0.05257156416222308</v>
      </c>
      <c r="V47" s="110"/>
      <c r="W47" s="118">
        <f>'[1]FINAL Allocations-FY13'!$I47</f>
        <v>8875.296572489506</v>
      </c>
      <c r="X47" s="119">
        <f>'FY14 Revised Finals'!H47</f>
        <v>7226.249477738407</v>
      </c>
      <c r="Y47" s="108">
        <f t="shared" si="2"/>
        <v>-1649.0470947510985</v>
      </c>
      <c r="Z47" s="109">
        <f t="shared" si="7"/>
        <v>-0.22820234754297458</v>
      </c>
      <c r="AA47" s="110"/>
      <c r="AB47" s="120">
        <f>'[1]FINAL Allocations-FY13'!$J47</f>
        <v>136576.0476038572</v>
      </c>
      <c r="AC47" s="116">
        <f>'FY14 Revised Finals'!I47</f>
        <v>128989.87079335318</v>
      </c>
      <c r="AD47" s="108">
        <f t="shared" si="8"/>
        <v>-7586.176810504025</v>
      </c>
      <c r="AE47" s="109">
        <f t="shared" si="9"/>
        <v>-0.05881219016536094</v>
      </c>
      <c r="AF47" s="110"/>
    </row>
    <row r="48" spans="1:32" ht="24.75" customHeight="1">
      <c r="A48" s="125" t="s">
        <v>44</v>
      </c>
      <c r="B48" s="126" t="s">
        <v>180</v>
      </c>
      <c r="C48" s="123">
        <f>'[1]FINAL Allocations-FY13'!$C48</f>
        <v>802767.0079146861</v>
      </c>
      <c r="D48" s="116">
        <f>'FY14 Revised Finals'!C48</f>
        <v>774132.3414165669</v>
      </c>
      <c r="E48" s="108">
        <f t="shared" si="3"/>
        <v>-28634.666498119244</v>
      </c>
      <c r="F48" s="109">
        <f t="shared" si="10"/>
        <v>-0.03698936856936028</v>
      </c>
      <c r="G48" s="110"/>
      <c r="H48" s="127">
        <f>'[1]FINAL Allocations-FY13'!$D48</f>
        <v>64221.360633174896</v>
      </c>
      <c r="I48" s="119">
        <f>'FY14 Revised Finals'!D48</f>
        <v>58229.11662608446</v>
      </c>
      <c r="J48" s="108">
        <f t="shared" si="4"/>
        <v>-5992.244007090434</v>
      </c>
      <c r="K48" s="109">
        <f>J48/I48</f>
        <v>-0.10290803560647069</v>
      </c>
      <c r="L48" s="110"/>
      <c r="M48" s="115">
        <f>'[1]FINAL Allocations-FY13'!$G48</f>
        <v>0</v>
      </c>
      <c r="N48" s="116"/>
      <c r="O48" s="108">
        <f t="shared" si="11"/>
        <v>0</v>
      </c>
      <c r="P48" s="114" t="s">
        <v>278</v>
      </c>
      <c r="Q48" s="110"/>
      <c r="R48" s="117">
        <f>'[1]FINAL Allocations-FY13'!$H48</f>
        <v>105966</v>
      </c>
      <c r="S48" s="116">
        <f>'FY14 Revised Finals'!G48</f>
        <v>101504</v>
      </c>
      <c r="T48" s="108">
        <f t="shared" si="5"/>
        <v>-4462</v>
      </c>
      <c r="U48" s="109">
        <f t="shared" si="6"/>
        <v>-0.043958858764186634</v>
      </c>
      <c r="V48" s="110"/>
      <c r="W48" s="118">
        <f>'[1]FINAL Allocations-FY13'!$I48</f>
        <v>8875.296572489506</v>
      </c>
      <c r="X48" s="119">
        <f>'FY14 Revised Finals'!H48</f>
        <v>7651.322976428902</v>
      </c>
      <c r="Y48" s="108">
        <f t="shared" si="2"/>
        <v>-1223.973596060604</v>
      </c>
      <c r="Z48" s="109">
        <f t="shared" si="7"/>
        <v>-0.1599688837905871</v>
      </c>
      <c r="AA48" s="110"/>
      <c r="AB48" s="120">
        <f>'[1]FINAL Allocations-FY13'!$J48</f>
        <v>53029.60323392908</v>
      </c>
      <c r="AC48" s="116">
        <f>'FY14 Revised Finals'!I48</f>
        <v>50084.05052991233</v>
      </c>
      <c r="AD48" s="108">
        <f t="shared" si="8"/>
        <v>-2945.552704016751</v>
      </c>
      <c r="AE48" s="109">
        <f t="shared" si="9"/>
        <v>-0.05881219016536095</v>
      </c>
      <c r="AF48" s="110"/>
    </row>
    <row r="49" spans="1:32" ht="24.75" customHeight="1">
      <c r="A49" s="125" t="s">
        <v>45</v>
      </c>
      <c r="B49" s="126" t="s">
        <v>181</v>
      </c>
      <c r="C49" s="123">
        <f>'[1]FINAL Allocations-FY13'!$C49</f>
        <v>1034294.574950191</v>
      </c>
      <c r="D49" s="116">
        <f>'FY14 Revised Finals'!C49</f>
        <v>992524.3072678521</v>
      </c>
      <c r="E49" s="108">
        <f t="shared" si="3"/>
        <v>-41770.26768233883</v>
      </c>
      <c r="F49" s="109">
        <f t="shared" si="10"/>
        <v>-0.04208488132378435</v>
      </c>
      <c r="G49" s="110"/>
      <c r="H49" s="111">
        <f>'[1]FINAL Allocations-FY13'!$D49</f>
        <v>0</v>
      </c>
      <c r="I49" s="119">
        <f>'FY14 Revised Finals'!D49</f>
        <v>0</v>
      </c>
      <c r="J49" s="108">
        <f t="shared" si="4"/>
        <v>0</v>
      </c>
      <c r="K49" s="114" t="s">
        <v>278</v>
      </c>
      <c r="L49" s="110"/>
      <c r="M49" s="115">
        <f>'[1]FINAL Allocations-FY13'!$G49</f>
        <v>0</v>
      </c>
      <c r="N49" s="116"/>
      <c r="O49" s="108">
        <f t="shared" si="11"/>
        <v>0</v>
      </c>
      <c r="P49" s="114" t="s">
        <v>278</v>
      </c>
      <c r="Q49" s="110"/>
      <c r="R49" s="117">
        <f>'[1]FINAL Allocations-FY13'!$H49</f>
        <v>160372</v>
      </c>
      <c r="S49" s="116">
        <f>'FY14 Revised Finals'!G49</f>
        <v>151901</v>
      </c>
      <c r="T49" s="108">
        <f t="shared" si="5"/>
        <v>-8471</v>
      </c>
      <c r="U49" s="109">
        <f t="shared" si="6"/>
        <v>-0.05576658481510984</v>
      </c>
      <c r="V49" s="110"/>
      <c r="W49" s="128" t="str">
        <f>'[1]FINAL Allocations-FY13'!$I49</f>
        <v>released</v>
      </c>
      <c r="X49" s="112" t="str">
        <f>'FY14 Revised Finals'!H49</f>
        <v>released</v>
      </c>
      <c r="Y49" s="113" t="s">
        <v>282</v>
      </c>
      <c r="Z49" s="114" t="s">
        <v>282</v>
      </c>
      <c r="AA49" s="110"/>
      <c r="AB49" s="120">
        <f>'[1]FINAL Allocations-FY13'!$J49</f>
        <v>42272.90370930585</v>
      </c>
      <c r="AC49" s="116">
        <f>'FY14 Revised Finals'!I49</f>
        <v>39924.83662537343</v>
      </c>
      <c r="AD49" s="108">
        <f t="shared" si="8"/>
        <v>-2348.067083932423</v>
      </c>
      <c r="AE49" s="109">
        <f t="shared" si="9"/>
        <v>-0.05881219016536078</v>
      </c>
      <c r="AF49" s="110"/>
    </row>
    <row r="50" spans="1:32" ht="24.75" customHeight="1">
      <c r="A50" s="125" t="s">
        <v>46</v>
      </c>
      <c r="B50" s="126" t="s">
        <v>182</v>
      </c>
      <c r="C50" s="123">
        <f>'[1]FINAL Allocations-FY13'!$C50</f>
        <v>2611277.670547836</v>
      </c>
      <c r="D50" s="116">
        <f>'FY14 Revised Finals'!C50</f>
        <v>2505332.304855634</v>
      </c>
      <c r="E50" s="108">
        <f t="shared" si="3"/>
        <v>-105945.365692202</v>
      </c>
      <c r="F50" s="109">
        <f t="shared" si="10"/>
        <v>-0.04228794938175155</v>
      </c>
      <c r="G50" s="110"/>
      <c r="H50" s="111">
        <f>'[1]FINAL Allocations-FY13'!$D50</f>
        <v>0</v>
      </c>
      <c r="I50" s="119">
        <f>'FY14 Revised Finals'!D50</f>
        <v>0</v>
      </c>
      <c r="J50" s="108">
        <f t="shared" si="4"/>
        <v>0</v>
      </c>
      <c r="K50" s="114" t="s">
        <v>278</v>
      </c>
      <c r="L50" s="110"/>
      <c r="M50" s="129">
        <f>'[5]FY14 Title I-D, Subpart 2'!$L$25</f>
        <v>18273.80162601626</v>
      </c>
      <c r="N50" s="119">
        <f>'[5]FY14 Title I-D, Subpart 2'!$E$7</f>
        <v>13222.178988326848</v>
      </c>
      <c r="O50" s="108">
        <f t="shared" si="11"/>
        <v>-5051.62263768941</v>
      </c>
      <c r="P50" s="109">
        <f>O50/N50</f>
        <v>-0.3820567428522346</v>
      </c>
      <c r="Q50" s="110"/>
      <c r="R50" s="117">
        <f>'[1]FINAL Allocations-FY13'!$H50</f>
        <v>382206</v>
      </c>
      <c r="S50" s="116">
        <f>'FY14 Revised Finals'!G50</f>
        <v>349189</v>
      </c>
      <c r="T50" s="108">
        <f t="shared" si="5"/>
        <v>-33017</v>
      </c>
      <c r="U50" s="109">
        <f t="shared" si="6"/>
        <v>-0.09455337940198574</v>
      </c>
      <c r="V50" s="110"/>
      <c r="W50" s="128">
        <f>'[1]FINAL Allocations-FY13'!$I50</f>
        <v>131957.2396060704</v>
      </c>
      <c r="X50" s="116">
        <f>'FY14 Revised Finals'!H50</f>
        <v>122704.54995532276</v>
      </c>
      <c r="Y50" s="108">
        <f t="shared" si="2"/>
        <v>-9252.689650747634</v>
      </c>
      <c r="Z50" s="109">
        <f t="shared" si="7"/>
        <v>-0.075406247397644</v>
      </c>
      <c r="AA50" s="110"/>
      <c r="AB50" s="120">
        <f>'[1]FINAL Allocations-FY13'!$J50</f>
        <v>0</v>
      </c>
      <c r="AC50" s="116">
        <f>'FY14 Revised Finals'!I50</f>
        <v>0</v>
      </c>
      <c r="AD50" s="108">
        <f t="shared" si="8"/>
        <v>0</v>
      </c>
      <c r="AE50" s="109">
        <v>0</v>
      </c>
      <c r="AF50" s="110"/>
    </row>
    <row r="51" spans="1:32" ht="24.75" customHeight="1">
      <c r="A51" s="125" t="s">
        <v>47</v>
      </c>
      <c r="B51" s="126" t="s">
        <v>183</v>
      </c>
      <c r="C51" s="123">
        <f>'[1]FINAL Allocations-FY13'!$C51</f>
        <v>13250523.612426052</v>
      </c>
      <c r="D51" s="116">
        <f>'FY14 Revised Finals'!C51</f>
        <v>12752446.213168694</v>
      </c>
      <c r="E51" s="108">
        <f t="shared" si="3"/>
        <v>-498077.39925735816</v>
      </c>
      <c r="F51" s="109">
        <f t="shared" si="10"/>
        <v>-0.03905740051214827</v>
      </c>
      <c r="G51" s="110"/>
      <c r="H51" s="127">
        <f>'[1]FINAL Allocations-FY13'!$D51</f>
        <v>179421.93655900515</v>
      </c>
      <c r="I51" s="119">
        <f>'FY14 Revised Finals'!D51</f>
        <v>136545.28583864533</v>
      </c>
      <c r="J51" s="108">
        <f t="shared" si="4"/>
        <v>-42876.650720359816</v>
      </c>
      <c r="K51" s="109">
        <f>J51/I51</f>
        <v>-0.314010479798086</v>
      </c>
      <c r="L51" s="110"/>
      <c r="M51" s="115">
        <f>'[1]FINAL Allocations-FY13'!$G51</f>
        <v>0</v>
      </c>
      <c r="N51" s="116"/>
      <c r="O51" s="108">
        <f t="shared" si="11"/>
        <v>0</v>
      </c>
      <c r="P51" s="114" t="s">
        <v>278</v>
      </c>
      <c r="Q51" s="110"/>
      <c r="R51" s="117">
        <f>'[1]FINAL Allocations-FY13'!$H51</f>
        <v>2042243</v>
      </c>
      <c r="S51" s="116">
        <f>'FY14 Revised Finals'!G51</f>
        <v>1931416</v>
      </c>
      <c r="T51" s="108">
        <f t="shared" si="5"/>
        <v>-110827</v>
      </c>
      <c r="U51" s="109">
        <f t="shared" si="6"/>
        <v>-0.05738121668247545</v>
      </c>
      <c r="V51" s="110"/>
      <c r="W51" s="128">
        <f>'[1]FINAL Allocations-FY13'!$I51</f>
        <v>243652.00967872134</v>
      </c>
      <c r="X51" s="116">
        <f>'FY14 Revised Finals'!H51</f>
        <v>211119.83768294562</v>
      </c>
      <c r="Y51" s="108">
        <f t="shared" si="2"/>
        <v>-32532.171995775716</v>
      </c>
      <c r="Z51" s="109">
        <f t="shared" si="7"/>
        <v>-0.15409339242024098</v>
      </c>
      <c r="AA51" s="110"/>
      <c r="AB51" s="120">
        <f>'[1]FINAL Allocations-FY13'!$J51</f>
        <v>0</v>
      </c>
      <c r="AC51" s="116">
        <f>'FY14 Revised Finals'!I51</f>
        <v>0</v>
      </c>
      <c r="AD51" s="108">
        <f t="shared" si="8"/>
        <v>0</v>
      </c>
      <c r="AE51" s="109">
        <v>0</v>
      </c>
      <c r="AF51" s="110"/>
    </row>
    <row r="52" spans="1:32" ht="24.75" customHeight="1">
      <c r="A52" s="125" t="s">
        <v>48</v>
      </c>
      <c r="B52" s="126" t="s">
        <v>184</v>
      </c>
      <c r="C52" s="123">
        <f>'[1]FINAL Allocations-FY13'!$C52</f>
        <v>598632.275233131</v>
      </c>
      <c r="D52" s="116">
        <f>'FY14 Revised Finals'!C52</f>
        <v>574391.7037700316</v>
      </c>
      <c r="E52" s="108">
        <f t="shared" si="3"/>
        <v>-24240.571463099448</v>
      </c>
      <c r="F52" s="109">
        <f t="shared" si="10"/>
        <v>-0.04220216152844125</v>
      </c>
      <c r="G52" s="110"/>
      <c r="H52" s="111">
        <f>'[1]FINAL Allocations-FY13'!$D52</f>
        <v>0</v>
      </c>
      <c r="I52" s="119">
        <f>'FY14 Revised Finals'!D52</f>
        <v>0</v>
      </c>
      <c r="J52" s="108">
        <f t="shared" si="4"/>
        <v>0</v>
      </c>
      <c r="K52" s="114" t="s">
        <v>278</v>
      </c>
      <c r="L52" s="110"/>
      <c r="M52" s="115">
        <f>'[1]FINAL Allocations-FY13'!$G52</f>
        <v>0</v>
      </c>
      <c r="N52" s="116"/>
      <c r="O52" s="108">
        <f t="shared" si="11"/>
        <v>0</v>
      </c>
      <c r="P52" s="114" t="s">
        <v>278</v>
      </c>
      <c r="Q52" s="110"/>
      <c r="R52" s="117">
        <f>'[1]FINAL Allocations-FY13'!$H52</f>
        <v>91185</v>
      </c>
      <c r="S52" s="116">
        <f>'FY14 Revised Finals'!G52</f>
        <v>86498</v>
      </c>
      <c r="T52" s="108">
        <f t="shared" si="5"/>
        <v>-4687</v>
      </c>
      <c r="U52" s="109">
        <f t="shared" si="6"/>
        <v>-0.054186223958935464</v>
      </c>
      <c r="V52" s="110"/>
      <c r="W52" s="128" t="str">
        <f>'[1]FINAL Allocations-FY13'!$I52</f>
        <v>released</v>
      </c>
      <c r="X52" s="112" t="str">
        <f>'FY14 Revised Finals'!H52</f>
        <v>released</v>
      </c>
      <c r="Y52" s="113" t="s">
        <v>282</v>
      </c>
      <c r="Z52" s="114" t="s">
        <v>282</v>
      </c>
      <c r="AA52" s="110"/>
      <c r="AB52" s="120">
        <f>'[1]FINAL Allocations-FY13'!$J52</f>
        <v>18879.60939288066</v>
      </c>
      <c r="AC52" s="116">
        <f>'FY14 Revised Finals'!I52</f>
        <v>17830.93316099064</v>
      </c>
      <c r="AD52" s="108">
        <f t="shared" si="8"/>
        <v>-1048.6762318900182</v>
      </c>
      <c r="AE52" s="109">
        <f t="shared" si="9"/>
        <v>-0.05881219016536073</v>
      </c>
      <c r="AF52" s="110"/>
    </row>
    <row r="53" spans="1:32" ht="24.75" customHeight="1">
      <c r="A53" s="125" t="s">
        <v>49</v>
      </c>
      <c r="B53" s="126" t="s">
        <v>185</v>
      </c>
      <c r="C53" s="123">
        <f>'[1]FINAL Allocations-FY13'!$C53</f>
        <v>1127162.0191582427</v>
      </c>
      <c r="D53" s="116">
        <f>'FY14 Revised Finals'!C53</f>
        <v>1081416.866638078</v>
      </c>
      <c r="E53" s="108">
        <f t="shared" si="3"/>
        <v>-45745.15252016485</v>
      </c>
      <c r="F53" s="109">
        <f t="shared" si="10"/>
        <v>-0.04230112728163556</v>
      </c>
      <c r="G53" s="110"/>
      <c r="H53" s="111">
        <f>'[1]FINAL Allocations-FY13'!$D53</f>
        <v>0</v>
      </c>
      <c r="I53" s="119">
        <f>'FY14 Revised Finals'!D53</f>
        <v>0</v>
      </c>
      <c r="J53" s="108">
        <f t="shared" si="4"/>
        <v>0</v>
      </c>
      <c r="K53" s="114" t="s">
        <v>278</v>
      </c>
      <c r="L53" s="110"/>
      <c r="M53" s="115">
        <f>'[1]FINAL Allocations-FY13'!$G53</f>
        <v>0</v>
      </c>
      <c r="N53" s="116"/>
      <c r="O53" s="108">
        <f t="shared" si="11"/>
        <v>0</v>
      </c>
      <c r="P53" s="114" t="s">
        <v>278</v>
      </c>
      <c r="Q53" s="110"/>
      <c r="R53" s="117">
        <f>'[1]FINAL Allocations-FY13'!$H53</f>
        <v>237866</v>
      </c>
      <c r="S53" s="116">
        <f>'FY14 Revised Finals'!G53</f>
        <v>223988</v>
      </c>
      <c r="T53" s="108">
        <f t="shared" si="5"/>
        <v>-13878</v>
      </c>
      <c r="U53" s="109">
        <f t="shared" si="6"/>
        <v>-0.061958676357662015</v>
      </c>
      <c r="V53" s="110"/>
      <c r="W53" s="118">
        <f>'[1]FINAL Allocations-FY13'!$I53</f>
        <v>3349.1685179205683</v>
      </c>
      <c r="X53" s="119">
        <f>'FY14 Revised Finals'!H53</f>
        <v>2975.5144908334614</v>
      </c>
      <c r="Y53" s="108">
        <f t="shared" si="2"/>
        <v>-373.6540270871069</v>
      </c>
      <c r="Z53" s="109">
        <f t="shared" si="7"/>
        <v>-0.1255762753763111</v>
      </c>
      <c r="AA53" s="110"/>
      <c r="AB53" s="120">
        <f>'[1]FINAL Allocations-FY13'!$J53</f>
        <v>75949.85161020943</v>
      </c>
      <c r="AC53" s="116">
        <f>'FY14 Revised Finals'!I53</f>
        <v>71731.18359956538</v>
      </c>
      <c r="AD53" s="108">
        <f t="shared" si="8"/>
        <v>-4218.668010644047</v>
      </c>
      <c r="AE53" s="109">
        <f t="shared" si="9"/>
        <v>-0.058812190165360774</v>
      </c>
      <c r="AF53" s="110"/>
    </row>
    <row r="54" spans="1:32" ht="24.75" customHeight="1">
      <c r="A54" s="125" t="s">
        <v>50</v>
      </c>
      <c r="B54" s="126" t="s">
        <v>186</v>
      </c>
      <c r="C54" s="123">
        <f>'[1]FINAL Allocations-FY13'!$C54</f>
        <v>1291556.2571965281</v>
      </c>
      <c r="D54" s="116">
        <f>'FY14 Revised Finals'!C54</f>
        <v>1239470.7786781085</v>
      </c>
      <c r="E54" s="108">
        <f t="shared" si="3"/>
        <v>-52085.478518419666</v>
      </c>
      <c r="F54" s="109">
        <f t="shared" si="10"/>
        <v>-0.0420223529383796</v>
      </c>
      <c r="G54" s="110"/>
      <c r="H54" s="111">
        <f>'[1]FINAL Allocations-FY13'!$D54</f>
        <v>0</v>
      </c>
      <c r="I54" s="119">
        <f>'FY14 Revised Finals'!D54</f>
        <v>0</v>
      </c>
      <c r="J54" s="108">
        <f t="shared" si="4"/>
        <v>0</v>
      </c>
      <c r="K54" s="114" t="s">
        <v>278</v>
      </c>
      <c r="L54" s="110"/>
      <c r="M54" s="115">
        <f>'[1]FINAL Allocations-FY13'!$G54</f>
        <v>0</v>
      </c>
      <c r="N54" s="116"/>
      <c r="O54" s="108">
        <f t="shared" si="11"/>
        <v>0</v>
      </c>
      <c r="P54" s="114" t="s">
        <v>278</v>
      </c>
      <c r="Q54" s="110"/>
      <c r="R54" s="117">
        <f>'[1]FINAL Allocations-FY13'!$H54</f>
        <v>215331</v>
      </c>
      <c r="S54" s="116">
        <f>'FY14 Revised Finals'!G54</f>
        <v>203879</v>
      </c>
      <c r="T54" s="108">
        <f t="shared" si="5"/>
        <v>-11452</v>
      </c>
      <c r="U54" s="109">
        <f t="shared" si="6"/>
        <v>-0.0561705717607012</v>
      </c>
      <c r="V54" s="110"/>
      <c r="W54" s="118">
        <f>'[1]FINAL Allocations-FY13'!$I54</f>
        <v>1172.2089812721988</v>
      </c>
      <c r="X54" s="119">
        <f>'FY14 Revised Finals'!H54</f>
        <v>1416.9116623016484</v>
      </c>
      <c r="Y54" s="108">
        <f t="shared" si="2"/>
        <v>244.70268102944965</v>
      </c>
      <c r="Z54" s="109">
        <f t="shared" si="7"/>
        <v>0.1727014375984115</v>
      </c>
      <c r="AA54" s="110"/>
      <c r="AB54" s="120">
        <f>'[1]FINAL Allocations-FY13'!$J54</f>
        <v>68418.29546776651</v>
      </c>
      <c r="AC54" s="116">
        <f>'FY14 Revised Finals'!I54</f>
        <v>64617.97106537017</v>
      </c>
      <c r="AD54" s="108">
        <f t="shared" si="8"/>
        <v>-3800.3244023963416</v>
      </c>
      <c r="AE54" s="109">
        <f t="shared" si="9"/>
        <v>-0.05881219016536095</v>
      </c>
      <c r="AF54" s="110"/>
    </row>
    <row r="55" spans="1:32" ht="24.75" customHeight="1">
      <c r="A55" s="125" t="s">
        <v>51</v>
      </c>
      <c r="B55" s="126" t="s">
        <v>187</v>
      </c>
      <c r="C55" s="123">
        <f>'[1]FINAL Allocations-FY13'!$C55</f>
        <v>2140335.6339441654</v>
      </c>
      <c r="D55" s="116">
        <f>'FY14 Revised Finals'!C55</f>
        <v>2052695.3904531423</v>
      </c>
      <c r="E55" s="108">
        <f t="shared" si="3"/>
        <v>-87640.24349102308</v>
      </c>
      <c r="F55" s="109">
        <f t="shared" si="10"/>
        <v>-0.0426952015864741</v>
      </c>
      <c r="G55" s="110"/>
      <c r="H55" s="111">
        <f>'[1]FINAL Allocations-FY13'!$D55</f>
        <v>0</v>
      </c>
      <c r="I55" s="119">
        <f>'FY14 Revised Finals'!D55</f>
        <v>0</v>
      </c>
      <c r="J55" s="108">
        <f t="shared" si="4"/>
        <v>0</v>
      </c>
      <c r="K55" s="114" t="s">
        <v>278</v>
      </c>
      <c r="L55" s="110"/>
      <c r="M55" s="115">
        <f>'[1]FINAL Allocations-FY13'!$G55</f>
        <v>0</v>
      </c>
      <c r="N55" s="116"/>
      <c r="O55" s="108">
        <f t="shared" si="11"/>
        <v>0</v>
      </c>
      <c r="P55" s="114" t="s">
        <v>278</v>
      </c>
      <c r="Q55" s="110"/>
      <c r="R55" s="117">
        <f>'[1]FINAL Allocations-FY13'!$H55</f>
        <v>334835</v>
      </c>
      <c r="S55" s="116">
        <f>'FY14 Revised Finals'!G55</f>
        <v>310277</v>
      </c>
      <c r="T55" s="108">
        <f t="shared" si="5"/>
        <v>-24558</v>
      </c>
      <c r="U55" s="109">
        <f t="shared" si="6"/>
        <v>-0.0791486317065074</v>
      </c>
      <c r="V55" s="110"/>
      <c r="W55" s="118">
        <f>'[1]FINAL Allocations-FY13'!$I55</f>
        <v>4856.294350984824</v>
      </c>
      <c r="X55" s="119">
        <f>'FY14 Revised Finals'!H55</f>
        <v>1700.293994761978</v>
      </c>
      <c r="Y55" s="108">
        <f t="shared" si="2"/>
        <v>-3156.0003562228458</v>
      </c>
      <c r="Z55" s="109">
        <f t="shared" si="7"/>
        <v>-1.8561497987673892</v>
      </c>
      <c r="AA55" s="110"/>
      <c r="AB55" s="120">
        <f>'[1]FINAL Allocations-FY13'!$J55</f>
        <v>0</v>
      </c>
      <c r="AC55" s="116">
        <f>'FY14 Revised Finals'!I55</f>
        <v>0</v>
      </c>
      <c r="AD55" s="108">
        <f t="shared" si="8"/>
        <v>0</v>
      </c>
      <c r="AE55" s="109">
        <v>0</v>
      </c>
      <c r="AF55" s="110"/>
    </row>
    <row r="56" spans="1:32" ht="24.75" customHeight="1">
      <c r="A56" s="125" t="s">
        <v>52</v>
      </c>
      <c r="B56" s="126" t="s">
        <v>188</v>
      </c>
      <c r="C56" s="123">
        <f>'[1]FINAL Allocations-FY13'!$C56</f>
        <v>985640.823165672</v>
      </c>
      <c r="D56" s="116">
        <f>'FY14 Revised Finals'!C56</f>
        <v>947520.1679688626</v>
      </c>
      <c r="E56" s="108">
        <f t="shared" si="3"/>
        <v>-38120.65519680944</v>
      </c>
      <c r="F56" s="109">
        <f t="shared" si="10"/>
        <v>-0.04023202511723441</v>
      </c>
      <c r="G56" s="110"/>
      <c r="H56" s="111">
        <f>'[1]FINAL Allocations-FY13'!$D56</f>
        <v>0</v>
      </c>
      <c r="I56" s="119">
        <f>'FY14 Revised Finals'!D56</f>
        <v>0</v>
      </c>
      <c r="J56" s="108">
        <f t="shared" si="4"/>
        <v>0</v>
      </c>
      <c r="K56" s="114" t="s">
        <v>278</v>
      </c>
      <c r="L56" s="110"/>
      <c r="M56" s="115">
        <f>'[1]FINAL Allocations-FY13'!$G56</f>
        <v>0</v>
      </c>
      <c r="N56" s="116"/>
      <c r="O56" s="108">
        <f t="shared" si="11"/>
        <v>0</v>
      </c>
      <c r="P56" s="114" t="s">
        <v>278</v>
      </c>
      <c r="Q56" s="110"/>
      <c r="R56" s="117">
        <f>'[1]FINAL Allocations-FY13'!$H56</f>
        <v>208038</v>
      </c>
      <c r="S56" s="116">
        <f>'FY14 Revised Finals'!G56</f>
        <v>197142</v>
      </c>
      <c r="T56" s="108">
        <f t="shared" si="5"/>
        <v>-10896</v>
      </c>
      <c r="U56" s="109">
        <f t="shared" si="6"/>
        <v>-0.05526980552089357</v>
      </c>
      <c r="V56" s="110"/>
      <c r="W56" s="118">
        <f>'[1]FINAL Allocations-FY13'!$I56</f>
        <v>9545.13027607362</v>
      </c>
      <c r="X56" s="119">
        <f>'FY14 Revised Finals'!H56</f>
        <v>6801.175979047912</v>
      </c>
      <c r="Y56" s="108">
        <f t="shared" si="2"/>
        <v>-2743.954297025708</v>
      </c>
      <c r="Z56" s="109">
        <f t="shared" si="7"/>
        <v>-0.40345291835983793</v>
      </c>
      <c r="AA56" s="110"/>
      <c r="AB56" s="120">
        <f>'[1]FINAL Allocations-FY13'!$J56</f>
        <v>63358.240682209165</v>
      </c>
      <c r="AC56" s="116">
        <f>'FY14 Revised Finals'!I56</f>
        <v>59838.979254965074</v>
      </c>
      <c r="AD56" s="108">
        <f t="shared" si="8"/>
        <v>-3519.2614272440915</v>
      </c>
      <c r="AE56" s="109">
        <f t="shared" si="9"/>
        <v>-0.05881219016536089</v>
      </c>
      <c r="AF56" s="110"/>
    </row>
    <row r="57" spans="1:32" ht="24.75" customHeight="1">
      <c r="A57" s="125" t="s">
        <v>53</v>
      </c>
      <c r="B57" s="126" t="s">
        <v>189</v>
      </c>
      <c r="C57" s="123">
        <f>'[1]FINAL Allocations-FY13'!$C57</f>
        <v>698370.8791583079</v>
      </c>
      <c r="D57" s="116">
        <f>'FY14 Revised Finals'!C57</f>
        <v>671463.5339592157</v>
      </c>
      <c r="E57" s="108">
        <f t="shared" si="3"/>
        <v>-26907.345199092175</v>
      </c>
      <c r="F57" s="109">
        <f t="shared" si="10"/>
        <v>-0.040072682786562924</v>
      </c>
      <c r="G57" s="110"/>
      <c r="H57" s="111">
        <f>'[1]FINAL Allocations-FY13'!$D57</f>
        <v>0</v>
      </c>
      <c r="I57" s="119">
        <f>'FY14 Revised Finals'!D57</f>
        <v>0</v>
      </c>
      <c r="J57" s="108">
        <f t="shared" si="4"/>
        <v>0</v>
      </c>
      <c r="K57" s="114" t="s">
        <v>278</v>
      </c>
      <c r="L57" s="110"/>
      <c r="M57" s="115">
        <f>'[1]FINAL Allocations-FY13'!$G57</f>
        <v>0</v>
      </c>
      <c r="N57" s="116"/>
      <c r="O57" s="108">
        <f t="shared" si="11"/>
        <v>0</v>
      </c>
      <c r="P57" s="114" t="s">
        <v>278</v>
      </c>
      <c r="Q57" s="110"/>
      <c r="R57" s="117">
        <f>'[1]FINAL Allocations-FY13'!$H57</f>
        <v>124800</v>
      </c>
      <c r="S57" s="116">
        <f>'FY14 Revised Finals'!G57</f>
        <v>117038</v>
      </c>
      <c r="T57" s="108">
        <f t="shared" si="5"/>
        <v>-7762</v>
      </c>
      <c r="U57" s="109">
        <f t="shared" si="6"/>
        <v>-0.0663203404022625</v>
      </c>
      <c r="V57" s="110"/>
      <c r="W57" s="118">
        <f>'[1]FINAL Allocations-FY13'!$I57</f>
        <v>1507.1258330642559</v>
      </c>
      <c r="X57" s="119">
        <f>'FY14 Revised Finals'!H57</f>
        <v>1416.9116623016484</v>
      </c>
      <c r="Y57" s="108">
        <f t="shared" si="2"/>
        <v>-90.21417076260741</v>
      </c>
      <c r="Z57" s="109">
        <f t="shared" si="7"/>
        <v>-0.06366958023061396</v>
      </c>
      <c r="AA57" s="110"/>
      <c r="AB57" s="120">
        <f>'[1]FINAL Allocations-FY13'!$J57</f>
        <v>72413.94244659376</v>
      </c>
      <c r="AC57" s="116">
        <f>'FY14 Revised Finals'!I57</f>
        <v>68391.67807020096</v>
      </c>
      <c r="AD57" s="108">
        <f t="shared" si="8"/>
        <v>-4022.2643763928063</v>
      </c>
      <c r="AE57" s="109">
        <f t="shared" si="9"/>
        <v>-0.05881219016536097</v>
      </c>
      <c r="AF57" s="110"/>
    </row>
    <row r="58" spans="1:32" ht="24.75" customHeight="1">
      <c r="A58" s="125" t="s">
        <v>54</v>
      </c>
      <c r="B58" s="126" t="s">
        <v>190</v>
      </c>
      <c r="C58" s="123">
        <f>'[1]FINAL Allocations-FY13'!$C58</f>
        <v>894712.6444623527</v>
      </c>
      <c r="D58" s="116">
        <f>'FY14 Revised Finals'!C58</f>
        <v>858466.8546457534</v>
      </c>
      <c r="E58" s="108">
        <f t="shared" si="3"/>
        <v>-36245.78981659934</v>
      </c>
      <c r="F58" s="109">
        <f t="shared" si="10"/>
        <v>-0.042221536708666726</v>
      </c>
      <c r="G58" s="110"/>
      <c r="H58" s="111">
        <f>'[1]FINAL Allocations-FY13'!$D58</f>
        <v>0</v>
      </c>
      <c r="I58" s="119">
        <f>'FY14 Revised Finals'!D58</f>
        <v>0</v>
      </c>
      <c r="J58" s="108">
        <f t="shared" si="4"/>
        <v>0</v>
      </c>
      <c r="K58" s="114" t="s">
        <v>278</v>
      </c>
      <c r="L58" s="110"/>
      <c r="M58" s="115">
        <f>'[1]FINAL Allocations-FY13'!$G58</f>
        <v>0</v>
      </c>
      <c r="N58" s="116"/>
      <c r="O58" s="108">
        <f t="shared" si="11"/>
        <v>0</v>
      </c>
      <c r="P58" s="114" t="s">
        <v>278</v>
      </c>
      <c r="Q58" s="110"/>
      <c r="R58" s="117">
        <f>'[1]FINAL Allocations-FY13'!$H58</f>
        <v>144237</v>
      </c>
      <c r="S58" s="116">
        <f>'FY14 Revised Finals'!G58</f>
        <v>133468</v>
      </c>
      <c r="T58" s="108">
        <f t="shared" si="5"/>
        <v>-10769</v>
      </c>
      <c r="U58" s="109">
        <f t="shared" si="6"/>
        <v>-0.08068600713279588</v>
      </c>
      <c r="V58" s="110"/>
      <c r="W58" s="118">
        <f>'[1]FINAL Allocations-FY13'!$I58</f>
        <v>1507.1258330642559</v>
      </c>
      <c r="X58" s="119">
        <f>'FY14 Revised Finals'!H58</f>
        <v>1841.985160992143</v>
      </c>
      <c r="Y58" s="108">
        <f t="shared" si="2"/>
        <v>334.8593279278871</v>
      </c>
      <c r="Z58" s="109">
        <f t="shared" si="7"/>
        <v>0.1817926305918354</v>
      </c>
      <c r="AA58" s="110"/>
      <c r="AB58" s="120">
        <f>'[1]FINAL Allocations-FY13'!$J58</f>
        <v>59415.41509419354</v>
      </c>
      <c r="AC58" s="116">
        <f>'FY14 Revised Finals'!I58</f>
        <v>56115.15965349274</v>
      </c>
      <c r="AD58" s="108">
        <f t="shared" si="8"/>
        <v>-3300.255440700799</v>
      </c>
      <c r="AE58" s="109">
        <f t="shared" si="9"/>
        <v>-0.05881219016536084</v>
      </c>
      <c r="AF58" s="110"/>
    </row>
    <row r="59" spans="1:32" ht="24.75" customHeight="1">
      <c r="A59" s="125" t="s">
        <v>55</v>
      </c>
      <c r="B59" s="126" t="s">
        <v>191</v>
      </c>
      <c r="C59" s="123">
        <f>'[1]FINAL Allocations-FY13'!$C59</f>
        <v>1003268.9222516032</v>
      </c>
      <c r="D59" s="116">
        <f>'FY14 Revised Finals'!C59</f>
        <v>961706.9187121904</v>
      </c>
      <c r="E59" s="108">
        <f t="shared" si="3"/>
        <v>-41562.003539412864</v>
      </c>
      <c r="F59" s="109">
        <f t="shared" si="10"/>
        <v>-0.043216912274134434</v>
      </c>
      <c r="G59" s="110"/>
      <c r="H59" s="111">
        <f>'[1]FINAL Allocations-FY13'!$D59</f>
        <v>0</v>
      </c>
      <c r="I59" s="119">
        <f>'FY14 Revised Finals'!D59</f>
        <v>0</v>
      </c>
      <c r="J59" s="108">
        <f t="shared" si="4"/>
        <v>0</v>
      </c>
      <c r="K59" s="114" t="s">
        <v>278</v>
      </c>
      <c r="L59" s="110"/>
      <c r="M59" s="115">
        <f>'[1]FINAL Allocations-FY13'!$G59</f>
        <v>0</v>
      </c>
      <c r="N59" s="116"/>
      <c r="O59" s="108">
        <f t="shared" si="11"/>
        <v>0</v>
      </c>
      <c r="P59" s="114" t="s">
        <v>278</v>
      </c>
      <c r="Q59" s="110"/>
      <c r="R59" s="117">
        <f>'[1]FINAL Allocations-FY13'!$H59</f>
        <v>164048</v>
      </c>
      <c r="S59" s="116">
        <f>'FY14 Revised Finals'!G59</f>
        <v>151679</v>
      </c>
      <c r="T59" s="108">
        <f t="shared" si="5"/>
        <v>-12369</v>
      </c>
      <c r="U59" s="109">
        <f t="shared" si="6"/>
        <v>-0.08154721484187</v>
      </c>
      <c r="V59" s="110"/>
      <c r="W59" s="118">
        <f>'[1]FINAL Allocations-FY13'!$I59</f>
        <v>2009.501110752341</v>
      </c>
      <c r="X59" s="119">
        <f>'FY14 Revised Finals'!H59</f>
        <v>1841.985160992143</v>
      </c>
      <c r="Y59" s="108">
        <f t="shared" si="2"/>
        <v>-167.51594976019805</v>
      </c>
      <c r="Z59" s="109">
        <f t="shared" si="7"/>
        <v>-0.09094315921088607</v>
      </c>
      <c r="AA59" s="110"/>
      <c r="AB59" s="120">
        <f>'[1]FINAL Allocations-FY13'!$J59</f>
        <v>69587.30810785315</v>
      </c>
      <c r="AC59" s="116">
        <f>'FY14 Revised Finals'!I59</f>
        <v>65722.05038268902</v>
      </c>
      <c r="AD59" s="108">
        <f t="shared" si="8"/>
        <v>-3865.257725164134</v>
      </c>
      <c r="AE59" s="109">
        <f t="shared" si="9"/>
        <v>-0.058812190165360864</v>
      </c>
      <c r="AF59" s="110"/>
    </row>
    <row r="60" spans="1:32" ht="24.75" customHeight="1">
      <c r="A60" s="125" t="s">
        <v>56</v>
      </c>
      <c r="B60" s="126" t="s">
        <v>192</v>
      </c>
      <c r="C60" s="123">
        <f>'[1]FINAL Allocations-FY13'!$C60</f>
        <v>185228.58805183426</v>
      </c>
      <c r="D60" s="116">
        <f>'FY14 Revised Finals'!C60</f>
        <v>177785.38946568416</v>
      </c>
      <c r="E60" s="108">
        <f t="shared" si="3"/>
        <v>-7443.198586150102</v>
      </c>
      <c r="F60" s="109">
        <f t="shared" si="10"/>
        <v>-0.04186619951459383</v>
      </c>
      <c r="G60" s="110"/>
      <c r="H60" s="111">
        <f>'[1]FINAL Allocations-FY13'!$D60</f>
        <v>0</v>
      </c>
      <c r="I60" s="119">
        <f>'FY14 Revised Finals'!D60</f>
        <v>0</v>
      </c>
      <c r="J60" s="108">
        <f t="shared" si="4"/>
        <v>0</v>
      </c>
      <c r="K60" s="114" t="s">
        <v>278</v>
      </c>
      <c r="L60" s="110"/>
      <c r="M60" s="115">
        <f>'[1]FINAL Allocations-FY13'!$G60</f>
        <v>0</v>
      </c>
      <c r="N60" s="116"/>
      <c r="O60" s="108">
        <f t="shared" si="11"/>
        <v>0</v>
      </c>
      <c r="P60" s="114" t="s">
        <v>278</v>
      </c>
      <c r="Q60" s="110"/>
      <c r="R60" s="117">
        <f>'[1]FINAL Allocations-FY13'!$H60</f>
        <v>23001</v>
      </c>
      <c r="S60" s="116">
        <f>'FY14 Revised Finals'!G60</f>
        <v>21153</v>
      </c>
      <c r="T60" s="108">
        <f t="shared" si="5"/>
        <v>-1848</v>
      </c>
      <c r="U60" s="109">
        <f t="shared" si="6"/>
        <v>-0.0873634945397816</v>
      </c>
      <c r="V60" s="110"/>
      <c r="W60" s="128" t="str">
        <f>'[1]FINAL Allocations-FY13'!$I60</f>
        <v>N/A</v>
      </c>
      <c r="X60" s="112" t="str">
        <f>'FY14 Revised Finals'!H60</f>
        <v>N/A</v>
      </c>
      <c r="Y60" s="113" t="s">
        <v>278</v>
      </c>
      <c r="Z60" s="114" t="s">
        <v>278</v>
      </c>
      <c r="AA60" s="110"/>
      <c r="AB60" s="120">
        <f>'[1]FINAL Allocations-FY13'!$J60</f>
        <v>13332.988882206524</v>
      </c>
      <c r="AC60" s="116">
        <f>'FY14 Revised Finals'!I60</f>
        <v>12592.402133303956</v>
      </c>
      <c r="AD60" s="108">
        <f t="shared" si="8"/>
        <v>-740.5867489025677</v>
      </c>
      <c r="AE60" s="109">
        <f t="shared" si="9"/>
        <v>-0.05881219016536083</v>
      </c>
      <c r="AF60" s="110"/>
    </row>
    <row r="61" spans="1:32" ht="24.75" customHeight="1">
      <c r="A61" s="125" t="s">
        <v>57</v>
      </c>
      <c r="B61" s="126" t="s">
        <v>193</v>
      </c>
      <c r="C61" s="123">
        <f>'[1]FINAL Allocations-FY13'!$C61</f>
        <v>360775.07539978035</v>
      </c>
      <c r="D61" s="116">
        <f>'FY14 Revised Finals'!C61</f>
        <v>346166.1170138869</v>
      </c>
      <c r="E61" s="108">
        <f t="shared" si="3"/>
        <v>-14608.958385893435</v>
      </c>
      <c r="F61" s="109">
        <f t="shared" si="10"/>
        <v>-0.042202161528441494</v>
      </c>
      <c r="G61" s="110"/>
      <c r="H61" s="111">
        <f>'[1]FINAL Allocations-FY13'!$D61</f>
        <v>0</v>
      </c>
      <c r="I61" s="119">
        <f>'FY14 Revised Finals'!D61</f>
        <v>0</v>
      </c>
      <c r="J61" s="108">
        <f t="shared" si="4"/>
        <v>0</v>
      </c>
      <c r="K61" s="114" t="s">
        <v>278</v>
      </c>
      <c r="L61" s="110"/>
      <c r="M61" s="115">
        <f>'[1]FINAL Allocations-FY13'!$G61</f>
        <v>0</v>
      </c>
      <c r="N61" s="116"/>
      <c r="O61" s="108">
        <f t="shared" si="11"/>
        <v>0</v>
      </c>
      <c r="P61" s="114" t="s">
        <v>278</v>
      </c>
      <c r="Q61" s="110"/>
      <c r="R61" s="117">
        <f>'[1]FINAL Allocations-FY13'!$H61</f>
        <v>59167</v>
      </c>
      <c r="S61" s="116">
        <f>'FY14 Revised Finals'!G61</f>
        <v>54967</v>
      </c>
      <c r="T61" s="108">
        <f t="shared" si="5"/>
        <v>-4200</v>
      </c>
      <c r="U61" s="109">
        <f t="shared" si="6"/>
        <v>-0.07640948205286809</v>
      </c>
      <c r="V61" s="110"/>
      <c r="W61" s="128" t="str">
        <f>'[1]FINAL Allocations-FY13'!$I61</f>
        <v>released</v>
      </c>
      <c r="X61" s="112" t="str">
        <f>'FY14 Revised Finals'!H61</f>
        <v>released</v>
      </c>
      <c r="Y61" s="113" t="s">
        <v>282</v>
      </c>
      <c r="Z61" s="114" t="s">
        <v>282</v>
      </c>
      <c r="AA61" s="110"/>
      <c r="AB61" s="120">
        <f>'[1]FINAL Allocations-FY13'!$J61</f>
        <v>25854.609533948325</v>
      </c>
      <c r="AC61" s="116">
        <f>'FY14 Revised Finals'!I61</f>
        <v>24418.50384241464</v>
      </c>
      <c r="AD61" s="108">
        <f t="shared" si="8"/>
        <v>-1436.1056915336849</v>
      </c>
      <c r="AE61" s="109">
        <f t="shared" si="9"/>
        <v>-0.058812190165360864</v>
      </c>
      <c r="AF61" s="110"/>
    </row>
    <row r="62" spans="1:32" ht="24.75" customHeight="1">
      <c r="A62" s="125" t="s">
        <v>58</v>
      </c>
      <c r="B62" s="126" t="s">
        <v>194</v>
      </c>
      <c r="C62" s="123">
        <f>'[1]FINAL Allocations-FY13'!$C62</f>
        <v>526283.3070045501</v>
      </c>
      <c r="D62" s="116">
        <f>'FY14 Revised Finals'!C62</f>
        <v>504919.77472060715</v>
      </c>
      <c r="E62" s="108">
        <f t="shared" si="3"/>
        <v>-21363.532283942972</v>
      </c>
      <c r="F62" s="109">
        <f t="shared" si="10"/>
        <v>-0.04231074589178903</v>
      </c>
      <c r="G62" s="110"/>
      <c r="H62" s="111">
        <f>'[1]FINAL Allocations-FY13'!$D62</f>
        <v>0</v>
      </c>
      <c r="I62" s="119">
        <f>'FY14 Revised Finals'!D62</f>
        <v>0</v>
      </c>
      <c r="J62" s="108">
        <f t="shared" si="4"/>
        <v>0</v>
      </c>
      <c r="K62" s="114" t="s">
        <v>278</v>
      </c>
      <c r="L62" s="110"/>
      <c r="M62" s="115">
        <f>'[1]FINAL Allocations-FY13'!$G62</f>
        <v>0</v>
      </c>
      <c r="N62" s="116"/>
      <c r="O62" s="108">
        <f t="shared" si="11"/>
        <v>0</v>
      </c>
      <c r="P62" s="114" t="s">
        <v>278</v>
      </c>
      <c r="Q62" s="110"/>
      <c r="R62" s="117">
        <f>'[1]FINAL Allocations-FY13'!$H62</f>
        <v>84111</v>
      </c>
      <c r="S62" s="116">
        <f>'FY14 Revised Finals'!G62</f>
        <v>79089</v>
      </c>
      <c r="T62" s="108">
        <f t="shared" si="5"/>
        <v>-5022</v>
      </c>
      <c r="U62" s="109">
        <f t="shared" si="6"/>
        <v>-0.06349808443652089</v>
      </c>
      <c r="V62" s="110"/>
      <c r="W62" s="118">
        <f>'[1]FINAL Allocations-FY13'!$I62</f>
        <v>3181.71009202454</v>
      </c>
      <c r="X62" s="119">
        <f>'FY14 Revised Finals'!H62</f>
        <v>2408.7498259128024</v>
      </c>
      <c r="Y62" s="108">
        <f t="shared" si="2"/>
        <v>-772.9602661117374</v>
      </c>
      <c r="Z62" s="109">
        <f t="shared" si="7"/>
        <v>-0.32089686433867076</v>
      </c>
      <c r="AA62" s="110"/>
      <c r="AB62" s="120">
        <f>'[1]FINAL Allocations-FY13'!$J62</f>
        <v>22929.62247376352</v>
      </c>
      <c r="AC62" s="116">
        <f>'FY14 Revised Finals'!I62</f>
        <v>21655.986478756415</v>
      </c>
      <c r="AD62" s="108">
        <f t="shared" si="8"/>
        <v>-1273.6359950071055</v>
      </c>
      <c r="AE62" s="109">
        <f t="shared" si="9"/>
        <v>-0.05881219016536085</v>
      </c>
      <c r="AF62" s="110"/>
    </row>
    <row r="63" spans="1:32" ht="24.75" customHeight="1">
      <c r="A63" s="125" t="s">
        <v>59</v>
      </c>
      <c r="B63" s="126" t="s">
        <v>195</v>
      </c>
      <c r="C63" s="123">
        <f>'[1]FINAL Allocations-FY13'!$C63</f>
        <v>637596.1945776651</v>
      </c>
      <c r="D63" s="116">
        <f>'FY14 Revised Finals'!C63</f>
        <v>611777.847056658</v>
      </c>
      <c r="E63" s="108">
        <f t="shared" si="3"/>
        <v>-25818.34752100706</v>
      </c>
      <c r="F63" s="109">
        <f t="shared" si="10"/>
        <v>-0.042202161528441175</v>
      </c>
      <c r="G63" s="110"/>
      <c r="H63" s="111">
        <f>'[1]FINAL Allocations-FY13'!$D63</f>
        <v>0</v>
      </c>
      <c r="I63" s="119">
        <f>'FY14 Revised Finals'!D63</f>
        <v>0</v>
      </c>
      <c r="J63" s="108">
        <f t="shared" si="4"/>
        <v>0</v>
      </c>
      <c r="K63" s="114" t="s">
        <v>278</v>
      </c>
      <c r="L63" s="110"/>
      <c r="M63" s="129">
        <f>'[5]FY14 Title I-D, Subpart 2'!$L$26</f>
        <v>97895.36585365853</v>
      </c>
      <c r="N63" s="119">
        <f>'[5]FY14 Title I-D, Subpart 2'!$E$8</f>
        <v>66110.89494163424</v>
      </c>
      <c r="O63" s="108">
        <f t="shared" si="11"/>
        <v>-31784.47091202429</v>
      </c>
      <c r="P63" s="109">
        <f>O63/N63</f>
        <v>-0.48077508162739435</v>
      </c>
      <c r="Q63" s="110"/>
      <c r="R63" s="117">
        <f>'[1]FINAL Allocations-FY13'!$H63</f>
        <v>125085</v>
      </c>
      <c r="S63" s="116">
        <f>'FY14 Revised Finals'!G63</f>
        <v>116660</v>
      </c>
      <c r="T63" s="108">
        <f t="shared" si="5"/>
        <v>-8425</v>
      </c>
      <c r="U63" s="109">
        <f t="shared" si="6"/>
        <v>-0.07221841248071319</v>
      </c>
      <c r="V63" s="110"/>
      <c r="W63" s="128" t="str">
        <f>'[1]FINAL Allocations-FY13'!$I63</f>
        <v>released</v>
      </c>
      <c r="X63" s="112" t="str">
        <f>'FY14 Revised Finals'!H63</f>
        <v>released</v>
      </c>
      <c r="Y63" s="113" t="s">
        <v>282</v>
      </c>
      <c r="Z63" s="114" t="s">
        <v>282</v>
      </c>
      <c r="AA63" s="110"/>
      <c r="AB63" s="120">
        <f>'[1]FINAL Allocations-FY13'!$J63</f>
        <v>57288.44540049393</v>
      </c>
      <c r="AC63" s="116">
        <f>'FY14 Revised Finals'!I63</f>
        <v>54106.33342967733</v>
      </c>
      <c r="AD63" s="108">
        <f t="shared" si="8"/>
        <v>-3182.1119708166007</v>
      </c>
      <c r="AE63" s="109">
        <f t="shared" si="9"/>
        <v>-0.05881219016536079</v>
      </c>
      <c r="AF63" s="110"/>
    </row>
    <row r="64" spans="1:32" ht="24.75" customHeight="1">
      <c r="A64" s="125" t="s">
        <v>60</v>
      </c>
      <c r="B64" s="126" t="s">
        <v>196</v>
      </c>
      <c r="C64" s="123">
        <f>'[1]FINAL Allocations-FY13'!$C64</f>
        <v>330766.7278274073</v>
      </c>
      <c r="D64" s="116">
        <f>'FY14 Revised Finals'!C64</f>
        <v>317885.21345632966</v>
      </c>
      <c r="E64" s="108">
        <f t="shared" si="3"/>
        <v>-12881.514371077647</v>
      </c>
      <c r="F64" s="109">
        <f t="shared" si="10"/>
        <v>-0.04052253400219032</v>
      </c>
      <c r="G64" s="110"/>
      <c r="H64" s="111">
        <f>'[1]FINAL Allocations-FY13'!$D64</f>
        <v>0</v>
      </c>
      <c r="I64" s="119">
        <f>'FY14 Revised Finals'!D64</f>
        <v>0</v>
      </c>
      <c r="J64" s="108">
        <f t="shared" si="4"/>
        <v>0</v>
      </c>
      <c r="K64" s="114" t="s">
        <v>278</v>
      </c>
      <c r="L64" s="110"/>
      <c r="M64" s="115">
        <f>'[1]FINAL Allocations-FY13'!$G64</f>
        <v>0</v>
      </c>
      <c r="N64" s="116"/>
      <c r="O64" s="108">
        <f t="shared" si="11"/>
        <v>0</v>
      </c>
      <c r="P64" s="114" t="s">
        <v>278</v>
      </c>
      <c r="Q64" s="110"/>
      <c r="R64" s="117">
        <f>'[1]FINAL Allocations-FY13'!$H64</f>
        <v>67439</v>
      </c>
      <c r="S64" s="116">
        <f>'FY14 Revised Finals'!G64</f>
        <v>64324</v>
      </c>
      <c r="T64" s="108">
        <f t="shared" si="5"/>
        <v>-3115</v>
      </c>
      <c r="U64" s="109">
        <f t="shared" si="6"/>
        <v>-0.04842671475654499</v>
      </c>
      <c r="V64" s="110"/>
      <c r="W64" s="128" t="s">
        <v>278</v>
      </c>
      <c r="X64" s="112" t="str">
        <f>'FY14 Revised Finals'!H64</f>
        <v>N/A</v>
      </c>
      <c r="Y64" s="113" t="s">
        <v>278</v>
      </c>
      <c r="Z64" s="114" t="s">
        <v>278</v>
      </c>
      <c r="AA64" s="110"/>
      <c r="AB64" s="120">
        <f>'[1]FINAL Allocations-FY13'!$J64</f>
        <v>24334.74595740493</v>
      </c>
      <c r="AC64" s="116">
        <f>'FY14 Revised Finals'!I64</f>
        <v>22983.061758671698</v>
      </c>
      <c r="AD64" s="108">
        <f t="shared" si="8"/>
        <v>-1351.6841987332336</v>
      </c>
      <c r="AE64" s="109">
        <f t="shared" si="9"/>
        <v>-0.05881219016536089</v>
      </c>
      <c r="AF64" s="110"/>
    </row>
    <row r="65" spans="1:32" ht="24.75" customHeight="1">
      <c r="A65" s="125" t="s">
        <v>61</v>
      </c>
      <c r="B65" s="126" t="s">
        <v>197</v>
      </c>
      <c r="C65" s="123">
        <f>'[1]FINAL Allocations-FY13'!$C65</f>
        <v>493558.9108413381</v>
      </c>
      <c r="D65" s="116">
        <f>'FY14 Revised Finals'!C65</f>
        <v>473591.99419917335</v>
      </c>
      <c r="E65" s="108">
        <f t="shared" si="3"/>
        <v>-19966.916642164753</v>
      </c>
      <c r="F65" s="109">
        <f t="shared" si="10"/>
        <v>-0.042160587355215065</v>
      </c>
      <c r="G65" s="110"/>
      <c r="H65" s="111">
        <f>'[1]FINAL Allocations-FY13'!$D65</f>
        <v>0</v>
      </c>
      <c r="I65" s="119">
        <f>'FY14 Revised Finals'!D65</f>
        <v>0</v>
      </c>
      <c r="J65" s="108">
        <f t="shared" si="4"/>
        <v>0</v>
      </c>
      <c r="K65" s="114" t="s">
        <v>278</v>
      </c>
      <c r="L65" s="110"/>
      <c r="M65" s="115">
        <f>'[1]FINAL Allocations-FY13'!$G65</f>
        <v>0</v>
      </c>
      <c r="N65" s="116"/>
      <c r="O65" s="108">
        <f t="shared" si="11"/>
        <v>0</v>
      </c>
      <c r="P65" s="114" t="s">
        <v>278</v>
      </c>
      <c r="Q65" s="110"/>
      <c r="R65" s="117">
        <f>'[1]FINAL Allocations-FY13'!$H65</f>
        <v>74220</v>
      </c>
      <c r="S65" s="116">
        <f>'FY14 Revised Finals'!G65</f>
        <v>68823</v>
      </c>
      <c r="T65" s="108">
        <f t="shared" si="5"/>
        <v>-5397</v>
      </c>
      <c r="U65" s="109">
        <f t="shared" si="6"/>
        <v>-0.078418551937579</v>
      </c>
      <c r="V65" s="110"/>
      <c r="W65" s="128" t="str">
        <f>'[1]FINAL Allocations-FY13'!$I65</f>
        <v>N/A</v>
      </c>
      <c r="X65" s="112" t="str">
        <f>'FY14 Revised Finals'!H65</f>
        <v>N/A</v>
      </c>
      <c r="Y65" s="113" t="s">
        <v>278</v>
      </c>
      <c r="Z65" s="114" t="s">
        <v>278</v>
      </c>
      <c r="AA65" s="110"/>
      <c r="AB65" s="120">
        <f>'[1]FINAL Allocations-FY13'!$J65</f>
        <v>28983.268501564504</v>
      </c>
      <c r="AC65" s="116">
        <f>'FY14 Revised Finals'!I65</f>
        <v>27373.38006756233</v>
      </c>
      <c r="AD65" s="108">
        <f t="shared" si="8"/>
        <v>-1609.8884340021723</v>
      </c>
      <c r="AE65" s="109">
        <f t="shared" si="9"/>
        <v>-0.05881219016536079</v>
      </c>
      <c r="AF65" s="110"/>
    </row>
    <row r="66" spans="1:32" ht="24.75" customHeight="1">
      <c r="A66" s="125" t="s">
        <v>62</v>
      </c>
      <c r="B66" s="126" t="s">
        <v>198</v>
      </c>
      <c r="C66" s="123">
        <f>'[1]FINAL Allocations-FY13'!$C66</f>
        <v>1771454.6225524067</v>
      </c>
      <c r="D66" s="116">
        <f>'FY14 Revised Finals'!C66</f>
        <v>1699313.5445750563</v>
      </c>
      <c r="E66" s="108">
        <f t="shared" si="3"/>
        <v>-72141.07797735045</v>
      </c>
      <c r="F66" s="109">
        <f t="shared" si="10"/>
        <v>-0.0424530706576523</v>
      </c>
      <c r="G66" s="110"/>
      <c r="H66" s="111">
        <f>'[1]FINAL Allocations-FY13'!$D66</f>
        <v>0</v>
      </c>
      <c r="I66" s="119">
        <f>'FY14 Revised Finals'!D66</f>
        <v>0</v>
      </c>
      <c r="J66" s="108">
        <f t="shared" si="4"/>
        <v>0</v>
      </c>
      <c r="K66" s="114" t="s">
        <v>278</v>
      </c>
      <c r="L66" s="110"/>
      <c r="M66" s="115">
        <f>'[1]FINAL Allocations-FY13'!$G66</f>
        <v>0</v>
      </c>
      <c r="N66" s="116"/>
      <c r="O66" s="108">
        <f t="shared" si="11"/>
        <v>0</v>
      </c>
      <c r="P66" s="114" t="s">
        <v>278</v>
      </c>
      <c r="Q66" s="110"/>
      <c r="R66" s="117">
        <f>'[1]FINAL Allocations-FY13'!$H66</f>
        <v>280647</v>
      </c>
      <c r="S66" s="116">
        <f>'FY14 Revised Finals'!G66</f>
        <v>262858</v>
      </c>
      <c r="T66" s="108">
        <f t="shared" si="5"/>
        <v>-17789</v>
      </c>
      <c r="U66" s="109">
        <f t="shared" si="6"/>
        <v>-0.06767532279786044</v>
      </c>
      <c r="V66" s="110"/>
      <c r="W66" s="128">
        <f>'[1]FINAL Allocations-FY13'!$I66</f>
        <v>32654.393049725542</v>
      </c>
      <c r="X66" s="116">
        <f>'FY14 Revised Finals'!H66</f>
        <v>27063.012749961483</v>
      </c>
      <c r="Y66" s="108">
        <f t="shared" si="2"/>
        <v>-5591.38029976406</v>
      </c>
      <c r="Z66" s="109">
        <f t="shared" si="7"/>
        <v>-0.20660598106439637</v>
      </c>
      <c r="AA66" s="110"/>
      <c r="AB66" s="120">
        <f>'[1]FINAL Allocations-FY13'!$J66</f>
        <v>0</v>
      </c>
      <c r="AC66" s="116">
        <f>'FY14 Revised Finals'!I66</f>
        <v>0</v>
      </c>
      <c r="AD66" s="108">
        <f t="shared" si="8"/>
        <v>0</v>
      </c>
      <c r="AE66" s="109">
        <v>0</v>
      </c>
      <c r="AF66" s="110"/>
    </row>
    <row r="67" spans="1:32" ht="24.75" customHeight="1">
      <c r="A67" s="125" t="s">
        <v>63</v>
      </c>
      <c r="B67" s="126" t="s">
        <v>199</v>
      </c>
      <c r="C67" s="123">
        <f>'[1]FINAL Allocations-FY13'!$C67</f>
        <v>1773620.9817849998</v>
      </c>
      <c r="D67" s="116">
        <f>'FY14 Revised Finals'!C67</f>
        <v>1701801.2889014701</v>
      </c>
      <c r="E67" s="108">
        <f t="shared" si="3"/>
        <v>-71819.6928835297</v>
      </c>
      <c r="F67" s="109">
        <f t="shared" si="10"/>
        <v>-0.04220216152844145</v>
      </c>
      <c r="G67" s="110"/>
      <c r="H67" s="111">
        <f>'[1]FINAL Allocations-FY13'!$D67</f>
        <v>0</v>
      </c>
      <c r="I67" s="119">
        <f>'FY14 Revised Finals'!D67</f>
        <v>0</v>
      </c>
      <c r="J67" s="108">
        <f t="shared" si="4"/>
        <v>0</v>
      </c>
      <c r="K67" s="114" t="s">
        <v>278</v>
      </c>
      <c r="L67" s="110"/>
      <c r="M67" s="129">
        <f>'[5]FY14 Title I-D, Subpart 2'!$L$27</f>
        <v>30021.245528455285</v>
      </c>
      <c r="N67" s="119">
        <f>'[5]FY14 Title I-D, Subpart 2'!$E$9</f>
        <v>22918.443579766536</v>
      </c>
      <c r="O67" s="108">
        <f t="shared" si="11"/>
        <v>-7102.80194868875</v>
      </c>
      <c r="P67" s="109">
        <f>O67/N67</f>
        <v>-0.3099164183626951</v>
      </c>
      <c r="Q67" s="110"/>
      <c r="R67" s="117">
        <f>'[1]FINAL Allocations-FY13'!$H67</f>
        <v>307690</v>
      </c>
      <c r="S67" s="116">
        <f>'FY14 Revised Finals'!G67</f>
        <v>287124</v>
      </c>
      <c r="T67" s="108">
        <f t="shared" si="5"/>
        <v>-20566</v>
      </c>
      <c r="U67" s="109">
        <f t="shared" si="6"/>
        <v>-0.07162758947353756</v>
      </c>
      <c r="V67" s="110"/>
      <c r="W67" s="128">
        <f>'[1]FINAL Allocations-FY13'!$I67</f>
        <v>34998.811012269936</v>
      </c>
      <c r="X67" s="116">
        <f>'FY14 Revised Finals'!H67</f>
        <v>32872.35056539824</v>
      </c>
      <c r="Y67" s="108">
        <f t="shared" si="2"/>
        <v>-2126.4604468716934</v>
      </c>
      <c r="Z67" s="109">
        <f t="shared" si="7"/>
        <v>-0.06468842082470447</v>
      </c>
      <c r="AA67" s="110"/>
      <c r="AB67" s="120">
        <f>'[1]FINAL Allocations-FY13'!$J67</f>
        <v>0</v>
      </c>
      <c r="AC67" s="116">
        <f>'FY14 Revised Finals'!I67</f>
        <v>0</v>
      </c>
      <c r="AD67" s="108">
        <f t="shared" si="8"/>
        <v>0</v>
      </c>
      <c r="AE67" s="109">
        <v>0</v>
      </c>
      <c r="AF67" s="110"/>
    </row>
    <row r="68" spans="1:32" ht="24.75" customHeight="1">
      <c r="A68" s="125" t="s">
        <v>64</v>
      </c>
      <c r="B68" s="126" t="s">
        <v>200</v>
      </c>
      <c r="C68" s="123">
        <f>'[1]FINAL Allocations-FY13'!$C68</f>
        <v>1021955.5025562379</v>
      </c>
      <c r="D68" s="116">
        <f>'FY14 Revised Finals'!C68</f>
        <v>982996.6628475725</v>
      </c>
      <c r="E68" s="108">
        <f t="shared" si="3"/>
        <v>-38958.839708665386</v>
      </c>
      <c r="F68" s="109">
        <f aca="true" t="shared" si="12" ref="F68:F99">E68/D68</f>
        <v>-0.03963272835108953</v>
      </c>
      <c r="G68" s="110"/>
      <c r="H68" s="127">
        <f>'[1]FINAL Allocations-FY13'!$D68</f>
        <v>72210.02952193776</v>
      </c>
      <c r="I68" s="119">
        <f>'FY14 Revised Finals'!D68</f>
        <v>66851.05360314169</v>
      </c>
      <c r="J68" s="108">
        <f t="shared" si="4"/>
        <v>-5358.9759187960735</v>
      </c>
      <c r="K68" s="109">
        <f>J68/I68</f>
        <v>-0.08016292384274744</v>
      </c>
      <c r="L68" s="110"/>
      <c r="M68" s="115">
        <f>'[1]FINAL Allocations-FY13'!$G68</f>
        <v>0</v>
      </c>
      <c r="N68" s="116"/>
      <c r="O68" s="108">
        <f aca="true" t="shared" si="13" ref="O68:O99">SUM(N68-M68)</f>
        <v>0</v>
      </c>
      <c r="P68" s="114" t="s">
        <v>278</v>
      </c>
      <c r="Q68" s="110"/>
      <c r="R68" s="117">
        <f>'[1]FINAL Allocations-FY13'!$H68</f>
        <v>144677</v>
      </c>
      <c r="S68" s="116">
        <f>'FY14 Revised Finals'!G68</f>
        <v>136310</v>
      </c>
      <c r="T68" s="108">
        <f t="shared" si="5"/>
        <v>-8367</v>
      </c>
      <c r="U68" s="109">
        <f t="shared" si="6"/>
        <v>-0.06138214364316631</v>
      </c>
      <c r="V68" s="110"/>
      <c r="W68" s="128" t="str">
        <f>'[1]FINAL Allocations-FY13'!$I68</f>
        <v>released</v>
      </c>
      <c r="X68" s="112" t="str">
        <f>'FY14 Revised Finals'!H68</f>
        <v>released</v>
      </c>
      <c r="Y68" s="113" t="s">
        <v>282</v>
      </c>
      <c r="Z68" s="114" t="s">
        <v>282</v>
      </c>
      <c r="AA68" s="110"/>
      <c r="AB68" s="120">
        <f>'[1]FINAL Allocations-FY13'!$J68</f>
        <v>41697.38988811824</v>
      </c>
      <c r="AC68" s="116">
        <f>'FY14 Revised Finals'!I68</f>
        <v>39381.28997325401</v>
      </c>
      <c r="AD68" s="108">
        <f t="shared" si="8"/>
        <v>-2316.0999148642295</v>
      </c>
      <c r="AE68" s="109">
        <f t="shared" si="9"/>
        <v>-0.05881219016536075</v>
      </c>
      <c r="AF68" s="110"/>
    </row>
    <row r="69" spans="1:32" ht="24.75" customHeight="1">
      <c r="A69" s="125" t="s">
        <v>65</v>
      </c>
      <c r="B69" s="126" t="s">
        <v>201</v>
      </c>
      <c r="C69" s="123">
        <f>'[1]FINAL Allocations-FY13'!$C69</f>
        <v>1888516.2518626833</v>
      </c>
      <c r="D69" s="116">
        <f>'FY14 Revised Finals'!C69</f>
        <v>1807014.2330196262</v>
      </c>
      <c r="E69" s="108">
        <f aca="true" t="shared" si="14" ref="E69:E132">SUM(D69-C69)</f>
        <v>-81502.0188430571</v>
      </c>
      <c r="F69" s="109">
        <f t="shared" si="12"/>
        <v>-0.04510314160993766</v>
      </c>
      <c r="G69" s="110"/>
      <c r="H69" s="127">
        <f>'[1]FINAL Allocations-FY13'!$D69</f>
        <v>17732.546965846792</v>
      </c>
      <c r="I69" s="119">
        <f>'FY14 Revised Finals'!D69</f>
        <v>22891.131677632064</v>
      </c>
      <c r="J69" s="108">
        <f aca="true" t="shared" si="15" ref="J69:J132">SUM(I69-H69)</f>
        <v>5158.584711785272</v>
      </c>
      <c r="K69" s="109">
        <f>J69/I69</f>
        <v>0.2253529788055849</v>
      </c>
      <c r="L69" s="110"/>
      <c r="M69" s="115">
        <f>'[1]FINAL Allocations-FY13'!$G69</f>
        <v>0</v>
      </c>
      <c r="N69" s="116"/>
      <c r="O69" s="108">
        <f t="shared" si="13"/>
        <v>0</v>
      </c>
      <c r="P69" s="114" t="s">
        <v>278</v>
      </c>
      <c r="Q69" s="110"/>
      <c r="R69" s="117">
        <f>'[1]FINAL Allocations-FY13'!$H69</f>
        <v>336397</v>
      </c>
      <c r="S69" s="116">
        <f>'FY14 Revised Finals'!G69</f>
        <v>315078</v>
      </c>
      <c r="T69" s="108">
        <f aca="true" t="shared" si="16" ref="T69:T132">SUM(S69-R69)</f>
        <v>-21319</v>
      </c>
      <c r="U69" s="109">
        <f aca="true" t="shared" si="17" ref="U69:U132">T69/S69</f>
        <v>-0.06766261052818667</v>
      </c>
      <c r="V69" s="110"/>
      <c r="W69" s="128">
        <f>'[1]FINAL Allocations-FY13'!$I69</f>
        <v>11554.63138682596</v>
      </c>
      <c r="X69" s="116">
        <f>'FY14 Revised Finals'!H69</f>
        <v>13177.27845940533</v>
      </c>
      <c r="Y69" s="108">
        <f aca="true" t="shared" si="18" ref="Y69:Y131">SUM(X69-W69)</f>
        <v>1622.6470725793697</v>
      </c>
      <c r="Z69" s="109">
        <f aca="true" t="shared" si="19" ref="Z69:Z132">Y69/X69</f>
        <v>0.12313977256974482</v>
      </c>
      <c r="AA69" s="110"/>
      <c r="AB69" s="120">
        <f>'[1]FINAL Allocations-FY13'!$J69</f>
        <v>0</v>
      </c>
      <c r="AC69" s="116">
        <f>'FY14 Revised Finals'!I69</f>
        <v>0</v>
      </c>
      <c r="AD69" s="108">
        <f aca="true" t="shared" si="20" ref="AD69:AD132">SUM(AC69-AB69)</f>
        <v>0</v>
      </c>
      <c r="AE69" s="109">
        <v>0</v>
      </c>
      <c r="AF69" s="110"/>
    </row>
    <row r="70" spans="1:32" ht="24.75" customHeight="1">
      <c r="A70" s="125" t="s">
        <v>66</v>
      </c>
      <c r="B70" s="126" t="s">
        <v>202</v>
      </c>
      <c r="C70" s="123">
        <f>'[1]FINAL Allocations-FY13'!$C70</f>
        <v>12352527.68539817</v>
      </c>
      <c r="D70" s="116">
        <f>'FY14 Revised Finals'!C70</f>
        <v>11862133.412293242</v>
      </c>
      <c r="E70" s="108">
        <f t="shared" si="14"/>
        <v>-490394.27310492843</v>
      </c>
      <c r="F70" s="109">
        <f t="shared" si="12"/>
        <v>-0.04134115306751748</v>
      </c>
      <c r="G70" s="110"/>
      <c r="H70" s="127">
        <f>'[1]FINAL Allocations-FY13'!$D70</f>
        <v>124038.12680133336</v>
      </c>
      <c r="I70" s="119">
        <f>'FY14 Revised Finals'!D70</f>
        <v>112789.43016662837</v>
      </c>
      <c r="J70" s="108">
        <f t="shared" si="15"/>
        <v>-11248.69663470499</v>
      </c>
      <c r="K70" s="109">
        <f>J70/I70</f>
        <v>-0.09973183318762083</v>
      </c>
      <c r="L70" s="110"/>
      <c r="M70" s="115">
        <f>'[1]FINAL Allocations-FY13'!$G70</f>
        <v>0</v>
      </c>
      <c r="N70" s="116"/>
      <c r="O70" s="108">
        <f t="shared" si="13"/>
        <v>0</v>
      </c>
      <c r="P70" s="114" t="s">
        <v>278</v>
      </c>
      <c r="Q70" s="110"/>
      <c r="R70" s="117">
        <f>'[1]FINAL Allocations-FY13'!$H70</f>
        <v>2104167</v>
      </c>
      <c r="S70" s="116">
        <f>'FY14 Revised Finals'!G70</f>
        <v>2008212</v>
      </c>
      <c r="T70" s="108">
        <f t="shared" si="16"/>
        <v>-95955</v>
      </c>
      <c r="U70" s="109">
        <f t="shared" si="17"/>
        <v>-0.04778130994138069</v>
      </c>
      <c r="V70" s="110"/>
      <c r="W70" s="128">
        <f>'[1]FINAL Allocations-FY13'!$I70</f>
        <v>282837.281338392</v>
      </c>
      <c r="X70" s="116">
        <f>'FY14 Revised Finals'!H70</f>
        <v>258869.76070251115</v>
      </c>
      <c r="Y70" s="108">
        <f t="shared" si="18"/>
        <v>-23967.52063588085</v>
      </c>
      <c r="Z70" s="109">
        <f t="shared" si="19"/>
        <v>-0.0925852466152813</v>
      </c>
      <c r="AA70" s="110"/>
      <c r="AB70" s="120">
        <f>'[1]FINAL Allocations-FY13'!$J70</f>
        <v>0</v>
      </c>
      <c r="AC70" s="116">
        <f>'FY14 Revised Finals'!I70</f>
        <v>0</v>
      </c>
      <c r="AD70" s="108">
        <f t="shared" si="20"/>
        <v>0</v>
      </c>
      <c r="AE70" s="109">
        <v>0</v>
      </c>
      <c r="AF70" s="110"/>
    </row>
    <row r="71" spans="1:32" ht="24.75" customHeight="1">
      <c r="A71" s="125" t="s">
        <v>67</v>
      </c>
      <c r="B71" s="126" t="s">
        <v>203</v>
      </c>
      <c r="C71" s="123">
        <f>'[1]FINAL Allocations-FY13'!$C71</f>
        <v>397549.265653938</v>
      </c>
      <c r="D71" s="116">
        <f>'FY14 Revised Finals'!C71</f>
        <v>381451.2004762225</v>
      </c>
      <c r="E71" s="108">
        <f t="shared" si="14"/>
        <v>-16098.0651777155</v>
      </c>
      <c r="F71" s="109">
        <f t="shared" si="12"/>
        <v>-0.0422021615284416</v>
      </c>
      <c r="G71" s="110"/>
      <c r="H71" s="111">
        <f>'[1]FINAL Allocations-FY13'!$D71</f>
        <v>0</v>
      </c>
      <c r="I71" s="119">
        <f>'FY14 Revised Finals'!D71</f>
        <v>0</v>
      </c>
      <c r="J71" s="108">
        <f t="shared" si="15"/>
        <v>0</v>
      </c>
      <c r="K71" s="114" t="s">
        <v>278</v>
      </c>
      <c r="L71" s="110"/>
      <c r="M71" s="115">
        <f>'[1]FINAL Allocations-FY13'!$G71</f>
        <v>0</v>
      </c>
      <c r="N71" s="116"/>
      <c r="O71" s="108">
        <f t="shared" si="13"/>
        <v>0</v>
      </c>
      <c r="P71" s="114" t="s">
        <v>278</v>
      </c>
      <c r="Q71" s="110"/>
      <c r="R71" s="117">
        <f>'[1]FINAL Allocations-FY13'!$H71</f>
        <v>65361</v>
      </c>
      <c r="S71" s="116">
        <f>'FY14 Revised Finals'!G71</f>
        <v>61851</v>
      </c>
      <c r="T71" s="108">
        <f t="shared" si="16"/>
        <v>-3510</v>
      </c>
      <c r="U71" s="109">
        <f t="shared" si="17"/>
        <v>-0.05674928457098511</v>
      </c>
      <c r="V71" s="110"/>
      <c r="W71" s="128" t="s">
        <v>278</v>
      </c>
      <c r="X71" s="112" t="str">
        <f>'FY14 Revised Finals'!H71</f>
        <v>N/A</v>
      </c>
      <c r="Y71" s="113" t="s">
        <v>278</v>
      </c>
      <c r="Z71" s="114" t="s">
        <v>278</v>
      </c>
      <c r="AA71" s="110"/>
      <c r="AB71" s="120">
        <f>'[1]FINAL Allocations-FY13'!$J71</f>
        <v>16630.576983017145</v>
      </c>
      <c r="AC71" s="116">
        <f>'FY14 Revised Finals'!I71</f>
        <v>15706.824248424879</v>
      </c>
      <c r="AD71" s="108">
        <f t="shared" si="20"/>
        <v>-923.7527345922663</v>
      </c>
      <c r="AE71" s="109">
        <f aca="true" t="shared" si="21" ref="AE71:AE131">AD71/AC71</f>
        <v>-0.058812190165360934</v>
      </c>
      <c r="AF71" s="110"/>
    </row>
    <row r="72" spans="1:32" ht="24.75" customHeight="1">
      <c r="A72" s="125" t="s">
        <v>68</v>
      </c>
      <c r="B72" s="126" t="s">
        <v>204</v>
      </c>
      <c r="C72" s="123">
        <f>'[1]FINAL Allocations-FY13'!$C72</f>
        <v>1628715.745136336</v>
      </c>
      <c r="D72" s="116">
        <f>'FY14 Revised Finals'!C72</f>
        <v>1562512.9849797653</v>
      </c>
      <c r="E72" s="108">
        <f t="shared" si="14"/>
        <v>-66202.7601565707</v>
      </c>
      <c r="F72" s="109">
        <f t="shared" si="12"/>
        <v>-0.042369414393972564</v>
      </c>
      <c r="G72" s="110"/>
      <c r="H72" s="111">
        <f>'[1]FINAL Allocations-FY13'!$D72</f>
        <v>0</v>
      </c>
      <c r="I72" s="119">
        <f>'FY14 Revised Finals'!D72</f>
        <v>0</v>
      </c>
      <c r="J72" s="108">
        <f t="shared" si="15"/>
        <v>0</v>
      </c>
      <c r="K72" s="114" t="s">
        <v>278</v>
      </c>
      <c r="L72" s="110"/>
      <c r="M72" s="115">
        <f>'[1]FINAL Allocations-FY13'!$G72</f>
        <v>0</v>
      </c>
      <c r="N72" s="116"/>
      <c r="O72" s="108">
        <f t="shared" si="13"/>
        <v>0</v>
      </c>
      <c r="P72" s="114" t="s">
        <v>278</v>
      </c>
      <c r="Q72" s="110"/>
      <c r="R72" s="117">
        <f>'[1]FINAL Allocations-FY13'!$H72</f>
        <v>240844</v>
      </c>
      <c r="S72" s="116">
        <f>'FY14 Revised Finals'!G72</f>
        <v>227868</v>
      </c>
      <c r="T72" s="108">
        <f t="shared" si="16"/>
        <v>-12976</v>
      </c>
      <c r="U72" s="109">
        <f t="shared" si="17"/>
        <v>-0.05694524900380922</v>
      </c>
      <c r="V72" s="110"/>
      <c r="W72" s="118">
        <f>'[1]FINAL Allocations-FY13'!$I72</f>
        <v>6195.961758153051</v>
      </c>
      <c r="X72" s="119">
        <f>'FY14 Revised Finals'!H72</f>
        <v>5100.881984285934</v>
      </c>
      <c r="Y72" s="108">
        <f t="shared" si="18"/>
        <v>-1095.0797738671172</v>
      </c>
      <c r="Z72" s="109">
        <f t="shared" si="19"/>
        <v>-0.2146843971769357</v>
      </c>
      <c r="AA72" s="110"/>
      <c r="AB72" s="120">
        <f>'[1]FINAL Allocations-FY13'!$J72</f>
        <v>85727.96333302453</v>
      </c>
      <c r="AC72" s="116">
        <f>'FY14 Revised Finals'!I72</f>
        <v>80966.16579342166</v>
      </c>
      <c r="AD72" s="108">
        <f t="shared" si="20"/>
        <v>-4761.797539602863</v>
      </c>
      <c r="AE72" s="109">
        <f t="shared" si="21"/>
        <v>-0.05881219016536102</v>
      </c>
      <c r="AF72" s="110"/>
    </row>
    <row r="73" spans="1:32" ht="24.75" customHeight="1">
      <c r="A73" s="125" t="s">
        <v>69</v>
      </c>
      <c r="B73" s="126" t="s">
        <v>205</v>
      </c>
      <c r="C73" s="123">
        <f>'[1]FINAL Allocations-FY13'!$C73</f>
        <v>1821497.7234406571</v>
      </c>
      <c r="D73" s="116">
        <f>'FY14 Revised Finals'!C73</f>
        <v>1745960.4757188482</v>
      </c>
      <c r="E73" s="108">
        <f t="shared" si="14"/>
        <v>-75537.24772180896</v>
      </c>
      <c r="F73" s="109">
        <f t="shared" si="12"/>
        <v>-0.04326400784686074</v>
      </c>
      <c r="G73" s="110"/>
      <c r="H73" s="111">
        <f>'[1]FINAL Allocations-FY13'!$D73</f>
        <v>0</v>
      </c>
      <c r="I73" s="119">
        <f>'FY14 Revised Finals'!D73</f>
        <v>0</v>
      </c>
      <c r="J73" s="108">
        <f t="shared" si="15"/>
        <v>0</v>
      </c>
      <c r="K73" s="114" t="s">
        <v>278</v>
      </c>
      <c r="L73" s="110"/>
      <c r="M73" s="115">
        <f>'[1]FINAL Allocations-FY13'!$G73</f>
        <v>0</v>
      </c>
      <c r="N73" s="116"/>
      <c r="O73" s="108">
        <f t="shared" si="13"/>
        <v>0</v>
      </c>
      <c r="P73" s="114" t="s">
        <v>278</v>
      </c>
      <c r="Q73" s="110"/>
      <c r="R73" s="117">
        <f>'[1]FINAL Allocations-FY13'!$H73</f>
        <v>292002</v>
      </c>
      <c r="S73" s="116">
        <f>'FY14 Revised Finals'!G73</f>
        <v>270355</v>
      </c>
      <c r="T73" s="108">
        <f t="shared" si="16"/>
        <v>-21647</v>
      </c>
      <c r="U73" s="109">
        <f t="shared" si="17"/>
        <v>-0.08006879843169167</v>
      </c>
      <c r="V73" s="110"/>
      <c r="W73" s="118">
        <f>'[1]FINAL Allocations-FY13'!$I73</f>
        <v>3014.2516661285117</v>
      </c>
      <c r="X73" s="119">
        <f>'FY14 Revised Finals'!H73</f>
        <v>2975.5144908334614</v>
      </c>
      <c r="Y73" s="108">
        <f t="shared" si="18"/>
        <v>-38.73717529505029</v>
      </c>
      <c r="Z73" s="109">
        <f t="shared" si="19"/>
        <v>-0.013018647838680076</v>
      </c>
      <c r="AA73" s="110"/>
      <c r="AB73" s="120">
        <f>'[1]FINAL Allocations-FY13'!$J73</f>
        <v>129145.5652354714</v>
      </c>
      <c r="AC73" s="116">
        <f>'FY14 Revised Finals'!I73</f>
        <v>121972.11784584948</v>
      </c>
      <c r="AD73" s="108">
        <f t="shared" si="20"/>
        <v>-7173.447389621913</v>
      </c>
      <c r="AE73" s="109">
        <f t="shared" si="21"/>
        <v>-0.05881219016536093</v>
      </c>
      <c r="AF73" s="110"/>
    </row>
    <row r="74" spans="1:32" ht="24.75" customHeight="1">
      <c r="A74" s="125" t="s">
        <v>70</v>
      </c>
      <c r="B74" s="126" t="s">
        <v>206</v>
      </c>
      <c r="C74" s="123">
        <f>'[1]FINAL Allocations-FY13'!$C74</f>
        <v>650569.6051949275</v>
      </c>
      <c r="D74" s="116">
        <f>'FY14 Revised Finals'!C74</f>
        <v>624225.9220042634</v>
      </c>
      <c r="E74" s="108">
        <f t="shared" si="14"/>
        <v>-26343.68319066416</v>
      </c>
      <c r="F74" s="109">
        <f t="shared" si="12"/>
        <v>-0.042202161528441355</v>
      </c>
      <c r="G74" s="110"/>
      <c r="H74" s="111">
        <f>'[1]FINAL Allocations-FY13'!$D74</f>
        <v>0</v>
      </c>
      <c r="I74" s="119">
        <f>'FY14 Revised Finals'!D74</f>
        <v>0</v>
      </c>
      <c r="J74" s="108">
        <f t="shared" si="15"/>
        <v>0</v>
      </c>
      <c r="K74" s="114" t="s">
        <v>278</v>
      </c>
      <c r="L74" s="110"/>
      <c r="M74" s="115">
        <f>'[1]FINAL Allocations-FY13'!$G74</f>
        <v>0</v>
      </c>
      <c r="N74" s="116"/>
      <c r="O74" s="108">
        <f t="shared" si="13"/>
        <v>0</v>
      </c>
      <c r="P74" s="114" t="s">
        <v>278</v>
      </c>
      <c r="Q74" s="110"/>
      <c r="R74" s="117">
        <f>'[1]FINAL Allocations-FY13'!$H74</f>
        <v>127600</v>
      </c>
      <c r="S74" s="116">
        <f>'FY14 Revised Finals'!G74</f>
        <v>120637</v>
      </c>
      <c r="T74" s="108">
        <f t="shared" si="16"/>
        <v>-6963</v>
      </c>
      <c r="U74" s="109">
        <f t="shared" si="17"/>
        <v>-0.057718610376584295</v>
      </c>
      <c r="V74" s="110"/>
      <c r="W74" s="128">
        <f>'[1]FINAL Allocations-FY13'!$I74</f>
        <v>40357.48064094285</v>
      </c>
      <c r="X74" s="116">
        <f>'FY14 Revised Finals'!H74</f>
        <v>41657.202871668465</v>
      </c>
      <c r="Y74" s="108">
        <f t="shared" si="18"/>
        <v>1299.722230725616</v>
      </c>
      <c r="Z74" s="109">
        <f t="shared" si="19"/>
        <v>0.031200420122532324</v>
      </c>
      <c r="AA74" s="110"/>
      <c r="AB74" s="120">
        <f>'[1]FINAL Allocations-FY13'!$J74</f>
        <v>0</v>
      </c>
      <c r="AC74" s="116">
        <f>'FY14 Revised Finals'!I74</f>
        <v>0</v>
      </c>
      <c r="AD74" s="108">
        <f t="shared" si="20"/>
        <v>0</v>
      </c>
      <c r="AE74" s="109">
        <v>0</v>
      </c>
      <c r="AF74" s="110"/>
    </row>
    <row r="75" spans="1:32" ht="24.75" customHeight="1">
      <c r="A75" s="125" t="s">
        <v>71</v>
      </c>
      <c r="B75" s="126" t="s">
        <v>207</v>
      </c>
      <c r="C75" s="123">
        <f>'[1]FINAL Allocations-FY13'!$C75</f>
        <v>432975.36390823714</v>
      </c>
      <c r="D75" s="116">
        <f>'FY14 Revised Finals'!C75</f>
        <v>416351.8457418973</v>
      </c>
      <c r="E75" s="108">
        <f t="shared" si="14"/>
        <v>-16623.51816633984</v>
      </c>
      <c r="F75" s="109">
        <f t="shared" si="12"/>
        <v>-0.039926610957418465</v>
      </c>
      <c r="G75" s="110"/>
      <c r="H75" s="111">
        <f>'[1]FINAL Allocations-FY13'!$D75</f>
        <v>0</v>
      </c>
      <c r="I75" s="119">
        <f>'FY14 Revised Finals'!D75</f>
        <v>0</v>
      </c>
      <c r="J75" s="108">
        <f t="shared" si="15"/>
        <v>0</v>
      </c>
      <c r="K75" s="114" t="s">
        <v>278</v>
      </c>
      <c r="L75" s="110"/>
      <c r="M75" s="115">
        <f>'[1]FINAL Allocations-FY13'!$G75</f>
        <v>0</v>
      </c>
      <c r="N75" s="116"/>
      <c r="O75" s="108">
        <f t="shared" si="13"/>
        <v>0</v>
      </c>
      <c r="P75" s="114" t="s">
        <v>278</v>
      </c>
      <c r="Q75" s="110"/>
      <c r="R75" s="117">
        <f>'[1]FINAL Allocations-FY13'!$H75</f>
        <v>73609</v>
      </c>
      <c r="S75" s="116">
        <f>'FY14 Revised Finals'!G75</f>
        <v>68898</v>
      </c>
      <c r="T75" s="108">
        <f t="shared" si="16"/>
        <v>-4711</v>
      </c>
      <c r="U75" s="109">
        <f t="shared" si="17"/>
        <v>-0.06837644053528405</v>
      </c>
      <c r="V75" s="110"/>
      <c r="W75" s="128">
        <f>'[1]FINAL Allocations-FY13'!$I75</f>
        <v>36673.39527123022</v>
      </c>
      <c r="X75" s="116">
        <f>'FY14 Revised Finals'!H75</f>
        <v>29755.144908334616</v>
      </c>
      <c r="Y75" s="108">
        <f t="shared" si="18"/>
        <v>-6918.250362895604</v>
      </c>
      <c r="Z75" s="109">
        <f t="shared" si="19"/>
        <v>-0.2325060215370605</v>
      </c>
      <c r="AA75" s="110"/>
      <c r="AB75" s="120">
        <f>'[1]FINAL Allocations-FY13'!$J75</f>
        <v>0</v>
      </c>
      <c r="AC75" s="116">
        <f>'FY14 Revised Finals'!I75</f>
        <v>0</v>
      </c>
      <c r="AD75" s="108">
        <f t="shared" si="20"/>
        <v>0</v>
      </c>
      <c r="AE75" s="109">
        <v>0</v>
      </c>
      <c r="AF75" s="110"/>
    </row>
    <row r="76" spans="1:32" ht="24.75" customHeight="1">
      <c r="A76" s="125" t="s">
        <v>72</v>
      </c>
      <c r="B76" s="126" t="s">
        <v>208</v>
      </c>
      <c r="C76" s="123">
        <f>'[1]FINAL Allocations-FY13'!$C76</f>
        <v>589697.5804455345</v>
      </c>
      <c r="D76" s="116">
        <f>'FY14 Revised Finals'!C76</f>
        <v>565818.8038880227</v>
      </c>
      <c r="E76" s="108">
        <f t="shared" si="14"/>
        <v>-23878.776557511883</v>
      </c>
      <c r="F76" s="109">
        <f t="shared" si="12"/>
        <v>-0.04220216152844148</v>
      </c>
      <c r="G76" s="110"/>
      <c r="H76" s="111">
        <f>'[1]FINAL Allocations-FY13'!$D76</f>
        <v>0</v>
      </c>
      <c r="I76" s="119">
        <f>'FY14 Revised Finals'!D76</f>
        <v>0</v>
      </c>
      <c r="J76" s="108">
        <f t="shared" si="15"/>
        <v>0</v>
      </c>
      <c r="K76" s="114" t="s">
        <v>278</v>
      </c>
      <c r="L76" s="110"/>
      <c r="M76" s="115">
        <f>'[1]FINAL Allocations-FY13'!$G76</f>
        <v>0</v>
      </c>
      <c r="N76" s="116"/>
      <c r="O76" s="108">
        <f t="shared" si="13"/>
        <v>0</v>
      </c>
      <c r="P76" s="114" t="s">
        <v>278</v>
      </c>
      <c r="Q76" s="110"/>
      <c r="R76" s="117">
        <f>'[1]FINAL Allocations-FY13'!$H76</f>
        <v>100304</v>
      </c>
      <c r="S76" s="116">
        <f>'FY14 Revised Finals'!G76</f>
        <v>93849</v>
      </c>
      <c r="T76" s="108">
        <f t="shared" si="16"/>
        <v>-6455</v>
      </c>
      <c r="U76" s="109">
        <f t="shared" si="17"/>
        <v>-0.06878070091316903</v>
      </c>
      <c r="V76" s="110"/>
      <c r="W76" s="128" t="str">
        <f>'[1]FINAL Allocations-FY13'!$I76</f>
        <v>released</v>
      </c>
      <c r="X76" s="112" t="str">
        <f>'FY14 Revised Finals'!H76</f>
        <v>released</v>
      </c>
      <c r="Y76" s="113" t="s">
        <v>282</v>
      </c>
      <c r="Z76" s="114" t="s">
        <v>282</v>
      </c>
      <c r="AA76" s="110"/>
      <c r="AB76" s="120">
        <f>'[1]FINAL Allocations-FY13'!$J76</f>
        <v>35605.9991768776</v>
      </c>
      <c r="AC76" s="116">
        <f>'FY14 Revised Finals'!I76</f>
        <v>33628.2482461</v>
      </c>
      <c r="AD76" s="108">
        <f t="shared" si="20"/>
        <v>-1977.7509307775981</v>
      </c>
      <c r="AE76" s="109">
        <f t="shared" si="21"/>
        <v>-0.05881219016536092</v>
      </c>
      <c r="AF76" s="110"/>
    </row>
    <row r="77" spans="1:32" ht="24.75" customHeight="1">
      <c r="A77" s="125" t="s">
        <v>73</v>
      </c>
      <c r="B77" s="126" t="s">
        <v>209</v>
      </c>
      <c r="C77" s="123">
        <f>'[1]FINAL Allocations-FY13'!$C77</f>
        <v>263327.18808434333</v>
      </c>
      <c r="D77" s="116">
        <f>'FY14 Revised Finals'!C77</f>
        <v>252664.21218908325</v>
      </c>
      <c r="E77" s="108">
        <f t="shared" si="14"/>
        <v>-10662.975895260082</v>
      </c>
      <c r="F77" s="109">
        <f t="shared" si="12"/>
        <v>-0.0422021615284414</v>
      </c>
      <c r="G77" s="110"/>
      <c r="H77" s="111">
        <f>'[1]FINAL Allocations-FY13'!$D77</f>
        <v>0</v>
      </c>
      <c r="I77" s="119">
        <f>'FY14 Revised Finals'!D77</f>
        <v>0</v>
      </c>
      <c r="J77" s="108">
        <f t="shared" si="15"/>
        <v>0</v>
      </c>
      <c r="K77" s="114" t="s">
        <v>278</v>
      </c>
      <c r="L77" s="110"/>
      <c r="M77" s="115">
        <f>'[1]FINAL Allocations-FY13'!$G77</f>
        <v>0</v>
      </c>
      <c r="N77" s="116"/>
      <c r="O77" s="108">
        <f t="shared" si="13"/>
        <v>0</v>
      </c>
      <c r="P77" s="114" t="s">
        <v>278</v>
      </c>
      <c r="Q77" s="110"/>
      <c r="R77" s="117">
        <f>'[1]FINAL Allocations-FY13'!$H77</f>
        <v>50934</v>
      </c>
      <c r="S77" s="116">
        <f>'FY14 Revised Finals'!G77</f>
        <v>47315</v>
      </c>
      <c r="T77" s="108">
        <f t="shared" si="16"/>
        <v>-3619</v>
      </c>
      <c r="U77" s="109">
        <f t="shared" si="17"/>
        <v>-0.07648737186938603</v>
      </c>
      <c r="V77" s="110"/>
      <c r="W77" s="118">
        <f>'[1]FINAL Allocations-FY13'!$I77</f>
        <v>2176.9595366483695</v>
      </c>
      <c r="X77" s="119">
        <f>'FY14 Revised Finals'!H77</f>
        <v>2125.3674934524724</v>
      </c>
      <c r="Y77" s="108">
        <f t="shared" si="18"/>
        <v>-51.59204319589708</v>
      </c>
      <c r="Z77" s="109">
        <f t="shared" si="19"/>
        <v>-0.024274410592443164</v>
      </c>
      <c r="AA77" s="110"/>
      <c r="AB77" s="120">
        <f>'[1]FINAL Allocations-FY13'!$J77</f>
        <v>19477.811542062722</v>
      </c>
      <c r="AC77" s="116">
        <f>'FY14 Revised Finals'!I77</f>
        <v>18395.907907917797</v>
      </c>
      <c r="AD77" s="108">
        <f t="shared" si="20"/>
        <v>-1081.9036341449246</v>
      </c>
      <c r="AE77" s="109">
        <f t="shared" si="21"/>
        <v>-0.05881219016536072</v>
      </c>
      <c r="AF77" s="110"/>
    </row>
    <row r="78" spans="1:32" ht="24.75" customHeight="1">
      <c r="A78" s="125" t="s">
        <v>74</v>
      </c>
      <c r="B78" s="126" t="s">
        <v>210</v>
      </c>
      <c r="C78" s="123">
        <f>'[1]FINAL Allocations-FY13'!$C78</f>
        <v>881303.4998998012</v>
      </c>
      <c r="D78" s="116">
        <f>'FY14 Revised Finals'!C78</f>
        <v>845532.1536121462</v>
      </c>
      <c r="E78" s="108">
        <f t="shared" si="14"/>
        <v>-35771.34628765506</v>
      </c>
      <c r="F78" s="109">
        <f t="shared" si="12"/>
        <v>-0.04230631104309692</v>
      </c>
      <c r="G78" s="110"/>
      <c r="H78" s="111">
        <f>'[1]FINAL Allocations-FY13'!$D78</f>
        <v>0</v>
      </c>
      <c r="I78" s="119">
        <f>'FY14 Revised Finals'!D78</f>
        <v>0</v>
      </c>
      <c r="J78" s="108">
        <f t="shared" si="15"/>
        <v>0</v>
      </c>
      <c r="K78" s="114" t="s">
        <v>278</v>
      </c>
      <c r="L78" s="110"/>
      <c r="M78" s="115">
        <f>'[1]FINAL Allocations-FY13'!$G78</f>
        <v>0</v>
      </c>
      <c r="N78" s="116"/>
      <c r="O78" s="108">
        <f t="shared" si="13"/>
        <v>0</v>
      </c>
      <c r="P78" s="114" t="s">
        <v>278</v>
      </c>
      <c r="Q78" s="110"/>
      <c r="R78" s="117">
        <f>'[1]FINAL Allocations-FY13'!$H78</f>
        <v>150599</v>
      </c>
      <c r="S78" s="116">
        <f>'FY14 Revised Finals'!G78</f>
        <v>137842</v>
      </c>
      <c r="T78" s="108">
        <f t="shared" si="16"/>
        <v>-12757</v>
      </c>
      <c r="U78" s="109">
        <f t="shared" si="17"/>
        <v>-0.09254798972736902</v>
      </c>
      <c r="V78" s="110"/>
      <c r="W78" s="118">
        <f>'[1]FINAL Allocations-FY13'!$I78</f>
        <v>7870.546017113335</v>
      </c>
      <c r="X78" s="119">
        <f>'FY14 Revised Finals'!H78</f>
        <v>6942.867145278077</v>
      </c>
      <c r="Y78" s="108">
        <f t="shared" si="18"/>
        <v>-927.6788718352582</v>
      </c>
      <c r="Z78" s="109">
        <f t="shared" si="19"/>
        <v>-0.1336161059147132</v>
      </c>
      <c r="AA78" s="110"/>
      <c r="AB78" s="120">
        <f>'[1]FINAL Allocations-FY13'!$J78</f>
        <v>75842.47280923028</v>
      </c>
      <c r="AC78" s="116">
        <f>'FY14 Revised Finals'!I78</f>
        <v>71629.7692014535</v>
      </c>
      <c r="AD78" s="108">
        <f t="shared" si="20"/>
        <v>-4212.703607776784</v>
      </c>
      <c r="AE78" s="109">
        <f t="shared" si="21"/>
        <v>-0.05881219016536076</v>
      </c>
      <c r="AF78" s="110"/>
    </row>
    <row r="79" spans="1:32" ht="24.75" customHeight="1">
      <c r="A79" s="125" t="s">
        <v>75</v>
      </c>
      <c r="B79" s="126" t="s">
        <v>211</v>
      </c>
      <c r="C79" s="123">
        <f>'[1]FINAL Allocations-FY13'!$C79</f>
        <v>901467.4853574411</v>
      </c>
      <c r="D79" s="116">
        <f>'FY14 Revised Finals'!C79</f>
        <v>865832.685446548</v>
      </c>
      <c r="E79" s="108">
        <f t="shared" si="14"/>
        <v>-35634.79991089308</v>
      </c>
      <c r="F79" s="109">
        <f t="shared" si="12"/>
        <v>-0.04115668131945682</v>
      </c>
      <c r="G79" s="110"/>
      <c r="H79" s="111">
        <f>'[1]FINAL Allocations-FY13'!$D79</f>
        <v>0</v>
      </c>
      <c r="I79" s="119">
        <f>'FY14 Revised Finals'!D79</f>
        <v>0</v>
      </c>
      <c r="J79" s="108">
        <f t="shared" si="15"/>
        <v>0</v>
      </c>
      <c r="K79" s="114" t="s">
        <v>278</v>
      </c>
      <c r="L79" s="110"/>
      <c r="M79" s="115">
        <f>'[1]FINAL Allocations-FY13'!$G79</f>
        <v>0</v>
      </c>
      <c r="N79" s="116"/>
      <c r="O79" s="108">
        <f t="shared" si="13"/>
        <v>0</v>
      </c>
      <c r="P79" s="114" t="s">
        <v>278</v>
      </c>
      <c r="Q79" s="110"/>
      <c r="R79" s="117">
        <f>'[1]FINAL Allocations-FY13'!$H79</f>
        <v>172486</v>
      </c>
      <c r="S79" s="116">
        <f>'FY14 Revised Finals'!G79</f>
        <v>161268</v>
      </c>
      <c r="T79" s="108">
        <f t="shared" si="16"/>
        <v>-11218</v>
      </c>
      <c r="U79" s="109">
        <f t="shared" si="17"/>
        <v>-0.0695612272738547</v>
      </c>
      <c r="V79" s="110"/>
      <c r="W79" s="128">
        <f>'[1]FINAL Allocations-FY13'!$I79</f>
        <v>19257.718978043267</v>
      </c>
      <c r="X79" s="116">
        <f>'FY14 Revised Finals'!H79</f>
        <v>15302.645952857803</v>
      </c>
      <c r="Y79" s="108">
        <f t="shared" si="18"/>
        <v>-3955.073025185464</v>
      </c>
      <c r="Z79" s="109">
        <f t="shared" si="19"/>
        <v>-0.25845680788601433</v>
      </c>
      <c r="AA79" s="110"/>
      <c r="AB79" s="120">
        <f>'[1]FINAL Allocations-FY13'!$J79</f>
        <v>0</v>
      </c>
      <c r="AC79" s="116">
        <f>'FY14 Revised Finals'!I79</f>
        <v>0</v>
      </c>
      <c r="AD79" s="108">
        <f t="shared" si="20"/>
        <v>0</v>
      </c>
      <c r="AE79" s="109">
        <v>0</v>
      </c>
      <c r="AF79" s="110"/>
    </row>
    <row r="80" spans="1:32" ht="24.75" customHeight="1">
      <c r="A80" s="125" t="s">
        <v>76</v>
      </c>
      <c r="B80" s="126" t="s">
        <v>212</v>
      </c>
      <c r="C80" s="123">
        <f>'[1]FINAL Allocations-FY13'!$C80</f>
        <v>1223837.0953814</v>
      </c>
      <c r="D80" s="116">
        <f>'FY14 Revised Finals'!C80</f>
        <v>1174279.9435251432</v>
      </c>
      <c r="E80" s="108">
        <f t="shared" si="14"/>
        <v>-49557.15185625688</v>
      </c>
      <c r="F80" s="109">
        <f t="shared" si="12"/>
        <v>-0.04220216152844118</v>
      </c>
      <c r="G80" s="110"/>
      <c r="H80" s="111">
        <f>'[1]FINAL Allocations-FY13'!$D80</f>
        <v>0</v>
      </c>
      <c r="I80" s="119">
        <f>'FY14 Revised Finals'!D80</f>
        <v>0</v>
      </c>
      <c r="J80" s="108">
        <f t="shared" si="15"/>
        <v>0</v>
      </c>
      <c r="K80" s="114" t="s">
        <v>278</v>
      </c>
      <c r="L80" s="110"/>
      <c r="M80" s="115">
        <f>'[1]FINAL Allocations-FY13'!$G80</f>
        <v>0</v>
      </c>
      <c r="N80" s="116"/>
      <c r="O80" s="108">
        <f t="shared" si="13"/>
        <v>0</v>
      </c>
      <c r="P80" s="114" t="s">
        <v>278</v>
      </c>
      <c r="Q80" s="110"/>
      <c r="R80" s="117">
        <f>'[1]FINAL Allocations-FY13'!$H80</f>
        <v>160184</v>
      </c>
      <c r="S80" s="116">
        <f>'FY14 Revised Finals'!G80</f>
        <v>144870</v>
      </c>
      <c r="T80" s="108">
        <f t="shared" si="16"/>
        <v>-15314</v>
      </c>
      <c r="U80" s="109">
        <f t="shared" si="17"/>
        <v>-0.10570856630082143</v>
      </c>
      <c r="V80" s="110"/>
      <c r="W80" s="128">
        <f>'[1]FINAL Allocations-FY13'!$I80</f>
        <v>14066.507775266387</v>
      </c>
      <c r="X80" s="116">
        <f>'FY14 Revised Finals'!H80</f>
        <v>12752.204960714835</v>
      </c>
      <c r="Y80" s="108">
        <f t="shared" si="18"/>
        <v>-1314.3028145515527</v>
      </c>
      <c r="Z80" s="109">
        <f t="shared" si="19"/>
        <v>-0.10306474986878493</v>
      </c>
      <c r="AA80" s="110"/>
      <c r="AB80" s="120">
        <f>'[1]FINAL Allocations-FY13'!$J80</f>
        <v>0</v>
      </c>
      <c r="AC80" s="116">
        <f>'FY14 Revised Finals'!I80</f>
        <v>0</v>
      </c>
      <c r="AD80" s="108">
        <f t="shared" si="20"/>
        <v>0</v>
      </c>
      <c r="AE80" s="109">
        <v>0</v>
      </c>
      <c r="AF80" s="110"/>
    </row>
    <row r="81" spans="1:32" ht="24.75" customHeight="1">
      <c r="A81" s="125" t="s">
        <v>77</v>
      </c>
      <c r="B81" s="126" t="s">
        <v>213</v>
      </c>
      <c r="C81" s="123">
        <f>'[1]FINAL Allocations-FY13'!$C81</f>
        <v>4351411.586574669</v>
      </c>
      <c r="D81" s="116">
        <f>'FY14 Revised Finals'!C81</f>
        <v>4183776.458672327</v>
      </c>
      <c r="E81" s="108">
        <f t="shared" si="14"/>
        <v>-167635.127902342</v>
      </c>
      <c r="F81" s="109">
        <f t="shared" si="12"/>
        <v>-0.04006789788083923</v>
      </c>
      <c r="G81" s="110"/>
      <c r="H81" s="127">
        <f>'[1]FINAL Allocations-FY13'!$D81</f>
        <v>101963.44936182554</v>
      </c>
      <c r="I81" s="119">
        <f>'FY14 Revised Finals'!D81</f>
        <v>91935.3324922963</v>
      </c>
      <c r="J81" s="108">
        <f t="shared" si="15"/>
        <v>-10028.116869529244</v>
      </c>
      <c r="K81" s="109">
        <f>J81/I81</f>
        <v>-0.10907794204550844</v>
      </c>
      <c r="L81" s="110"/>
      <c r="M81" s="115">
        <f>'[1]FINAL Allocations-FY13'!$G81</f>
        <v>0</v>
      </c>
      <c r="N81" s="116"/>
      <c r="O81" s="108">
        <f t="shared" si="13"/>
        <v>0</v>
      </c>
      <c r="P81" s="114" t="s">
        <v>278</v>
      </c>
      <c r="Q81" s="110"/>
      <c r="R81" s="117">
        <f>'[1]FINAL Allocations-FY13'!$H81</f>
        <v>689478</v>
      </c>
      <c r="S81" s="116">
        <f>'FY14 Revised Finals'!G81</f>
        <v>652181</v>
      </c>
      <c r="T81" s="108">
        <f t="shared" si="16"/>
        <v>-37297</v>
      </c>
      <c r="U81" s="109">
        <f t="shared" si="17"/>
        <v>-0.057188111889184136</v>
      </c>
      <c r="V81" s="110"/>
      <c r="W81" s="128">
        <f>'[1]FINAL Allocations-FY13'!$I81</f>
        <v>61792.15915563449</v>
      </c>
      <c r="X81" s="116">
        <f>'FY14 Revised Finals'!H81</f>
        <v>54692.79016484363</v>
      </c>
      <c r="Y81" s="108">
        <f t="shared" si="18"/>
        <v>-7099.368990790856</v>
      </c>
      <c r="Z81" s="109">
        <f t="shared" si="19"/>
        <v>-0.12980447641075568</v>
      </c>
      <c r="AA81" s="110"/>
      <c r="AB81" s="120">
        <f>'[1]FINAL Allocations-FY13'!$J81</f>
        <v>0</v>
      </c>
      <c r="AC81" s="116">
        <f>'FY14 Revised Finals'!I81</f>
        <v>0</v>
      </c>
      <c r="AD81" s="108">
        <f t="shared" si="20"/>
        <v>0</v>
      </c>
      <c r="AE81" s="109">
        <v>0</v>
      </c>
      <c r="AF81" s="110"/>
    </row>
    <row r="82" spans="1:32" ht="24.75" customHeight="1">
      <c r="A82" s="125" t="s">
        <v>78</v>
      </c>
      <c r="B82" s="126" t="s">
        <v>214</v>
      </c>
      <c r="C82" s="123">
        <f>'[1]FINAL Allocations-FY13'!$C82</f>
        <v>423479.70371017687</v>
      </c>
      <c r="D82" s="116">
        <f>'FY14 Revised Finals'!C82</f>
        <v>406331.6306014207</v>
      </c>
      <c r="E82" s="108">
        <f t="shared" si="14"/>
        <v>-17148.073108756158</v>
      </c>
      <c r="F82" s="109">
        <f t="shared" si="12"/>
        <v>-0.042202161528441445</v>
      </c>
      <c r="G82" s="110"/>
      <c r="H82" s="111">
        <f>'[1]FINAL Allocations-FY13'!$D82</f>
        <v>0</v>
      </c>
      <c r="I82" s="119">
        <f>'FY14 Revised Finals'!D82</f>
        <v>0</v>
      </c>
      <c r="J82" s="108">
        <f t="shared" si="15"/>
        <v>0</v>
      </c>
      <c r="K82" s="114" t="s">
        <v>278</v>
      </c>
      <c r="L82" s="110"/>
      <c r="M82" s="115">
        <f>'[1]FINAL Allocations-FY13'!$G82</f>
        <v>0</v>
      </c>
      <c r="N82" s="116"/>
      <c r="O82" s="108">
        <f t="shared" si="13"/>
        <v>0</v>
      </c>
      <c r="P82" s="114" t="s">
        <v>278</v>
      </c>
      <c r="Q82" s="110"/>
      <c r="R82" s="117">
        <f>'[1]FINAL Allocations-FY13'!$H82</f>
        <v>55790</v>
      </c>
      <c r="S82" s="116">
        <f>'FY14 Revised Finals'!G82</f>
        <v>49924</v>
      </c>
      <c r="T82" s="108">
        <f t="shared" si="16"/>
        <v>-5866</v>
      </c>
      <c r="U82" s="109">
        <f t="shared" si="17"/>
        <v>-0.11749859786876052</v>
      </c>
      <c r="V82" s="110"/>
      <c r="W82" s="128">
        <f>'[1]FINAL Allocations-FY13'!$I82</f>
        <v>20262.469533419437</v>
      </c>
      <c r="X82" s="116">
        <f>'FY14 Revised Finals'!H82</f>
        <v>13460.66079186566</v>
      </c>
      <c r="Y82" s="108">
        <f t="shared" si="18"/>
        <v>-6801.8087415537775</v>
      </c>
      <c r="Z82" s="109">
        <f t="shared" si="19"/>
        <v>-0.5053101661743191</v>
      </c>
      <c r="AA82" s="110"/>
      <c r="AB82" s="120">
        <f>'[1]FINAL Allocations-FY13'!$J82</f>
        <v>26949.003869622647</v>
      </c>
      <c r="AC82" s="116">
        <f>'FY14 Revised Finals'!I82</f>
        <v>25452.10956195533</v>
      </c>
      <c r="AD82" s="108">
        <f t="shared" si="20"/>
        <v>-1496.8943076673168</v>
      </c>
      <c r="AE82" s="109">
        <f t="shared" si="21"/>
        <v>-0.05881219016536087</v>
      </c>
      <c r="AF82" s="110"/>
    </row>
    <row r="83" spans="1:32" ht="24.75" customHeight="1">
      <c r="A83" s="125" t="s">
        <v>79</v>
      </c>
      <c r="B83" s="126" t="s">
        <v>215</v>
      </c>
      <c r="C83" s="123">
        <f>'[1]FINAL Allocations-FY13'!$C83</f>
        <v>1143487.8785295573</v>
      </c>
      <c r="D83" s="116">
        <f>'FY14 Revised Finals'!C83</f>
        <v>1096102.7400424925</v>
      </c>
      <c r="E83" s="108">
        <f t="shared" si="14"/>
        <v>-47385.138487064745</v>
      </c>
      <c r="F83" s="109">
        <f t="shared" si="12"/>
        <v>-0.043230562935393964</v>
      </c>
      <c r="G83" s="110"/>
      <c r="H83" s="111">
        <f>'[1]FINAL Allocations-FY13'!$D83</f>
        <v>0</v>
      </c>
      <c r="I83" s="119">
        <f>'FY14 Revised Finals'!D83</f>
        <v>0</v>
      </c>
      <c r="J83" s="108">
        <f t="shared" si="15"/>
        <v>0</v>
      </c>
      <c r="K83" s="114" t="s">
        <v>278</v>
      </c>
      <c r="L83" s="110"/>
      <c r="M83" s="115">
        <f>'[1]FINAL Allocations-FY13'!$G83</f>
        <v>0</v>
      </c>
      <c r="N83" s="116"/>
      <c r="O83" s="108">
        <f t="shared" si="13"/>
        <v>0</v>
      </c>
      <c r="P83" s="114" t="s">
        <v>278</v>
      </c>
      <c r="Q83" s="110"/>
      <c r="R83" s="117">
        <f>'[1]FINAL Allocations-FY13'!$H83</f>
        <v>203935</v>
      </c>
      <c r="S83" s="116">
        <f>'FY14 Revised Finals'!G83</f>
        <v>188698</v>
      </c>
      <c r="T83" s="108">
        <f t="shared" si="16"/>
        <v>-15237</v>
      </c>
      <c r="U83" s="109">
        <f t="shared" si="17"/>
        <v>-0.08074807364148004</v>
      </c>
      <c r="V83" s="110"/>
      <c r="W83" s="118">
        <f>'[1]FINAL Allocations-FY13'!$I83</f>
        <v>6028.503332257023</v>
      </c>
      <c r="X83" s="119">
        <f>'FY14 Revised Finals'!H83</f>
        <v>4392.42615313511</v>
      </c>
      <c r="Y83" s="108">
        <f t="shared" si="18"/>
        <v>-1636.077179121913</v>
      </c>
      <c r="Z83" s="109">
        <f t="shared" si="19"/>
        <v>-0.37247687771692123</v>
      </c>
      <c r="AA83" s="110"/>
      <c r="AB83" s="120">
        <f>'[1]FINAL Allocations-FY13'!$J83</f>
        <v>0</v>
      </c>
      <c r="AC83" s="116">
        <f>'FY14 Revised Finals'!I83</f>
        <v>0</v>
      </c>
      <c r="AD83" s="108">
        <f t="shared" si="20"/>
        <v>0</v>
      </c>
      <c r="AE83" s="109">
        <v>0</v>
      </c>
      <c r="AF83" s="110"/>
    </row>
    <row r="84" spans="1:32" ht="24.75" customHeight="1">
      <c r="A84" s="125" t="s">
        <v>80</v>
      </c>
      <c r="B84" s="126" t="s">
        <v>216</v>
      </c>
      <c r="C84" s="123">
        <f>'[1]FINAL Allocations-FY13'!$C84</f>
        <v>1011704.0184083635</v>
      </c>
      <c r="D84" s="116">
        <f>'FY14 Revised Finals'!C84</f>
        <v>983900.7882022356</v>
      </c>
      <c r="E84" s="108">
        <f t="shared" si="14"/>
        <v>-27803.23020612786</v>
      </c>
      <c r="F84" s="109">
        <f t="shared" si="12"/>
        <v>-0.0282581643794893</v>
      </c>
      <c r="G84" s="110"/>
      <c r="H84" s="127">
        <f>'[1]FINAL Allocations-FY13'!$D84</f>
        <v>25398.427240377325</v>
      </c>
      <c r="I84" s="119">
        <f>'FY14 Revised Finals'!D84</f>
        <v>11215.182709623925</v>
      </c>
      <c r="J84" s="108">
        <f t="shared" si="15"/>
        <v>-14183.2445307534</v>
      </c>
      <c r="K84" s="109">
        <f>J84/I84</f>
        <v>-1.2646467648344717</v>
      </c>
      <c r="L84" s="110"/>
      <c r="M84" s="115">
        <f>'[1]FINAL Allocations-FY13'!$G84</f>
        <v>0</v>
      </c>
      <c r="N84" s="116"/>
      <c r="O84" s="108">
        <f t="shared" si="13"/>
        <v>0</v>
      </c>
      <c r="P84" s="114" t="s">
        <v>278</v>
      </c>
      <c r="Q84" s="110"/>
      <c r="R84" s="117">
        <f>'[1]FINAL Allocations-FY13'!$H84</f>
        <v>173584</v>
      </c>
      <c r="S84" s="116">
        <f>'FY14 Revised Finals'!G84</f>
        <v>161016</v>
      </c>
      <c r="T84" s="108">
        <f t="shared" si="16"/>
        <v>-12568</v>
      </c>
      <c r="U84" s="109">
        <f t="shared" si="17"/>
        <v>-0.07805435484672331</v>
      </c>
      <c r="V84" s="110"/>
      <c r="W84" s="128">
        <f>'[1]FINAL Allocations-FY13'!$I84</f>
        <v>20095.01110752341</v>
      </c>
      <c r="X84" s="116">
        <f>'FY14 Revised Finals'!H84</f>
        <v>18136.4692774611</v>
      </c>
      <c r="Y84" s="108">
        <f t="shared" si="18"/>
        <v>-1958.5418300623096</v>
      </c>
      <c r="Z84" s="109">
        <f t="shared" si="19"/>
        <v>-0.10798914607355613</v>
      </c>
      <c r="AA84" s="110"/>
      <c r="AB84" s="120">
        <f>'[1]FINAL Allocations-FY13'!$J84</f>
        <v>101941.25051455272</v>
      </c>
      <c r="AC84" s="116">
        <f>'FY14 Revised Finals'!I84</f>
        <v>96278.87878645596</v>
      </c>
      <c r="AD84" s="108">
        <f t="shared" si="20"/>
        <v>-5662.3717280967685</v>
      </c>
      <c r="AE84" s="109">
        <f t="shared" si="21"/>
        <v>-0.05881219016536079</v>
      </c>
      <c r="AF84" s="110"/>
    </row>
    <row r="85" spans="1:32" ht="24.75" customHeight="1">
      <c r="A85" s="125" t="s">
        <v>81</v>
      </c>
      <c r="B85" s="126" t="s">
        <v>217</v>
      </c>
      <c r="C85" s="123">
        <f>'[1]FINAL Allocations-FY13'!$C85</f>
        <v>637958.962959604</v>
      </c>
      <c r="D85" s="116">
        <f>'FY14 Revised Finals'!C85</f>
        <v>612125.9257647339</v>
      </c>
      <c r="E85" s="108">
        <f t="shared" si="14"/>
        <v>-25833.037194870063</v>
      </c>
      <c r="F85" s="109">
        <f t="shared" si="12"/>
        <v>-0.04220216152844145</v>
      </c>
      <c r="G85" s="110"/>
      <c r="H85" s="111">
        <f>'[1]FINAL Allocations-FY13'!$D85</f>
        <v>0</v>
      </c>
      <c r="I85" s="119">
        <f>'FY14 Revised Finals'!D85</f>
        <v>0</v>
      </c>
      <c r="J85" s="108">
        <f t="shared" si="15"/>
        <v>0</v>
      </c>
      <c r="K85" s="114" t="s">
        <v>278</v>
      </c>
      <c r="L85" s="110"/>
      <c r="M85" s="115">
        <f>'[1]FINAL Allocations-FY13'!$G85</f>
        <v>0</v>
      </c>
      <c r="N85" s="116"/>
      <c r="O85" s="108">
        <f t="shared" si="13"/>
        <v>0</v>
      </c>
      <c r="P85" s="114" t="s">
        <v>278</v>
      </c>
      <c r="Q85" s="110"/>
      <c r="R85" s="117">
        <f>'[1]FINAL Allocations-FY13'!$H85</f>
        <v>145450</v>
      </c>
      <c r="S85" s="116">
        <f>'FY14 Revised Finals'!G85</f>
        <v>135428</v>
      </c>
      <c r="T85" s="108">
        <f t="shared" si="16"/>
        <v>-10022</v>
      </c>
      <c r="U85" s="109">
        <f t="shared" si="17"/>
        <v>-0.07400242195114748</v>
      </c>
      <c r="V85" s="110"/>
      <c r="W85" s="128">
        <f>'[1]FINAL Allocations-FY13'!$I85</f>
        <v>14066.507775266387</v>
      </c>
      <c r="X85" s="116">
        <f>'FY14 Revised Finals'!H85</f>
        <v>11902.057963333846</v>
      </c>
      <c r="Y85" s="108">
        <f t="shared" si="18"/>
        <v>-2164.4498119325417</v>
      </c>
      <c r="Z85" s="109">
        <f t="shared" si="19"/>
        <v>-0.1818550891451267</v>
      </c>
      <c r="AA85" s="110"/>
      <c r="AB85" s="120">
        <f>'[1]FINAL Allocations-FY13'!$J85</f>
        <v>0</v>
      </c>
      <c r="AC85" s="116">
        <f>'FY14 Revised Finals'!I85</f>
        <v>0</v>
      </c>
      <c r="AD85" s="108">
        <f t="shared" si="20"/>
        <v>0</v>
      </c>
      <c r="AE85" s="109">
        <v>0</v>
      </c>
      <c r="AF85" s="110"/>
    </row>
    <row r="86" spans="1:32" ht="24.75" customHeight="1">
      <c r="A86" s="125" t="s">
        <v>82</v>
      </c>
      <c r="B86" s="126" t="s">
        <v>218</v>
      </c>
      <c r="C86" s="123">
        <f>'[1]FINAL Allocations-FY13'!$C86</f>
        <v>2589031.779705343</v>
      </c>
      <c r="D86" s="116">
        <f>'FY14 Revised Finals'!C86</f>
        <v>2481898.845153043</v>
      </c>
      <c r="E86" s="108">
        <f t="shared" si="14"/>
        <v>-107132.93455229979</v>
      </c>
      <c r="F86" s="109">
        <f t="shared" si="12"/>
        <v>-0.0431657135267709</v>
      </c>
      <c r="G86" s="110"/>
      <c r="H86" s="127">
        <f>'[1]FINAL Allocations-FY13'!$D86</f>
        <v>86841.83264031928</v>
      </c>
      <c r="I86" s="119">
        <f>'FY14 Revised Finals'!D86</f>
        <v>84339.52558360317</v>
      </c>
      <c r="J86" s="108">
        <f t="shared" si="15"/>
        <v>-2502.307056716105</v>
      </c>
      <c r="K86" s="109">
        <f>J86/I86</f>
        <v>-0.029669446672849077</v>
      </c>
      <c r="L86" s="110"/>
      <c r="M86" s="115">
        <f>'[1]FINAL Allocations-FY13'!$G86</f>
        <v>0</v>
      </c>
      <c r="N86" s="116"/>
      <c r="O86" s="108">
        <f t="shared" si="13"/>
        <v>0</v>
      </c>
      <c r="P86" s="114" t="s">
        <v>278</v>
      </c>
      <c r="Q86" s="110"/>
      <c r="R86" s="117">
        <f>'[1]FINAL Allocations-FY13'!$H86</f>
        <v>451699</v>
      </c>
      <c r="S86" s="116">
        <f>'FY14 Revised Finals'!G86</f>
        <v>430270</v>
      </c>
      <c r="T86" s="108">
        <f t="shared" si="16"/>
        <v>-21429</v>
      </c>
      <c r="U86" s="109">
        <f t="shared" si="17"/>
        <v>-0.049803611685685735</v>
      </c>
      <c r="V86" s="110"/>
      <c r="W86" s="128">
        <f>'[1]FINAL Allocations-FY13'!$I86</f>
        <v>41027.31434452696</v>
      </c>
      <c r="X86" s="116">
        <f>'FY14 Revised Finals'!H86</f>
        <v>39673.526544446155</v>
      </c>
      <c r="Y86" s="108">
        <f t="shared" si="18"/>
        <v>-1353.787800080805</v>
      </c>
      <c r="Z86" s="109">
        <f t="shared" si="19"/>
        <v>-0.034123203001985715</v>
      </c>
      <c r="AA86" s="110"/>
      <c r="AB86" s="120">
        <f>'[1]FINAL Allocations-FY13'!$J86</f>
        <v>0</v>
      </c>
      <c r="AC86" s="116">
        <f>'FY14 Revised Finals'!I86</f>
        <v>0</v>
      </c>
      <c r="AD86" s="108">
        <f t="shared" si="20"/>
        <v>0</v>
      </c>
      <c r="AE86" s="109">
        <v>0</v>
      </c>
      <c r="AF86" s="110"/>
    </row>
    <row r="87" spans="1:32" ht="24.75" customHeight="1">
      <c r="A87" s="125" t="s">
        <v>83</v>
      </c>
      <c r="B87" s="126" t="s">
        <v>219</v>
      </c>
      <c r="C87" s="123">
        <f>'[1]FINAL Allocations-FY13'!$C87</f>
        <v>244953.40664065522</v>
      </c>
      <c r="D87" s="116">
        <f>'FY14 Revised Finals'!C87</f>
        <v>234221.17705101156</v>
      </c>
      <c r="E87" s="108">
        <f t="shared" si="14"/>
        <v>-10732.229589643655</v>
      </c>
      <c r="F87" s="109">
        <f t="shared" si="12"/>
        <v>-0.04582091903374842</v>
      </c>
      <c r="G87" s="110"/>
      <c r="H87" s="111">
        <f>'[1]FINAL Allocations-FY13'!$D87</f>
        <v>0</v>
      </c>
      <c r="I87" s="119">
        <f>'FY14 Revised Finals'!D87</f>
        <v>0</v>
      </c>
      <c r="J87" s="108">
        <f t="shared" si="15"/>
        <v>0</v>
      </c>
      <c r="K87" s="114" t="s">
        <v>278</v>
      </c>
      <c r="L87" s="110"/>
      <c r="M87" s="115">
        <f>'[1]FINAL Allocations-FY13'!$G87</f>
        <v>0</v>
      </c>
      <c r="N87" s="116"/>
      <c r="O87" s="108">
        <f t="shared" si="13"/>
        <v>0</v>
      </c>
      <c r="P87" s="114" t="s">
        <v>278</v>
      </c>
      <c r="Q87" s="110"/>
      <c r="R87" s="117">
        <f>'[1]FINAL Allocations-FY13'!$H87</f>
        <v>40806</v>
      </c>
      <c r="S87" s="116">
        <f>'FY14 Revised Finals'!G87</f>
        <v>38064</v>
      </c>
      <c r="T87" s="108">
        <f t="shared" si="16"/>
        <v>-2742</v>
      </c>
      <c r="U87" s="109">
        <f t="shared" si="17"/>
        <v>-0.07203656998738966</v>
      </c>
      <c r="V87" s="110"/>
      <c r="W87" s="118">
        <f>'[1]FINAL Allocations-FY13'!$I87</f>
        <v>1674.5842589602842</v>
      </c>
      <c r="X87" s="119">
        <f>'FY14 Revised Finals'!H87</f>
        <v>1700.293994761978</v>
      </c>
      <c r="Y87" s="108">
        <f t="shared" si="18"/>
        <v>25.709735801693796</v>
      </c>
      <c r="Z87" s="109">
        <f t="shared" si="19"/>
        <v>0.015120759045727777</v>
      </c>
      <c r="AA87" s="110"/>
      <c r="AB87" s="120">
        <f>'[1]FINAL Allocations-FY13'!$J87</f>
        <v>27500.414903903347</v>
      </c>
      <c r="AC87" s="116">
        <f>'FY14 Revised Finals'!I87</f>
        <v>25972.89222709879</v>
      </c>
      <c r="AD87" s="108">
        <f t="shared" si="20"/>
        <v>-1527.5226768045577</v>
      </c>
      <c r="AE87" s="109">
        <f t="shared" si="21"/>
        <v>-0.05881219016536089</v>
      </c>
      <c r="AF87" s="110"/>
    </row>
    <row r="88" spans="1:32" ht="24.75" customHeight="1">
      <c r="A88" s="125" t="s">
        <v>84</v>
      </c>
      <c r="B88" s="126" t="s">
        <v>220</v>
      </c>
      <c r="C88" s="123">
        <f>'[1]FINAL Allocations-FY13'!$C88</f>
        <v>1304911.3010803459</v>
      </c>
      <c r="D88" s="116">
        <f>'FY14 Revised Finals'!C88</f>
        <v>1261604.9104823018</v>
      </c>
      <c r="E88" s="108">
        <f t="shared" si="14"/>
        <v>-43306.39059804403</v>
      </c>
      <c r="F88" s="109">
        <f t="shared" si="12"/>
        <v>-0.03432642837565394</v>
      </c>
      <c r="G88" s="110"/>
      <c r="H88" s="127">
        <f>'[1]FINAL Allocations-FY13'!$D88</f>
        <v>25207.55893909232</v>
      </c>
      <c r="I88" s="119">
        <f>'FY14 Revised Finals'!D88</f>
        <v>14508.524046178689</v>
      </c>
      <c r="J88" s="108">
        <f t="shared" si="15"/>
        <v>-10699.03489291363</v>
      </c>
      <c r="K88" s="109">
        <f>J88/I88</f>
        <v>-0.7374309653318308</v>
      </c>
      <c r="L88" s="110"/>
      <c r="M88" s="115">
        <f>'[1]FINAL Allocations-FY13'!$G88</f>
        <v>0</v>
      </c>
      <c r="N88" s="116"/>
      <c r="O88" s="108">
        <f t="shared" si="13"/>
        <v>0</v>
      </c>
      <c r="P88" s="114" t="s">
        <v>278</v>
      </c>
      <c r="Q88" s="110"/>
      <c r="R88" s="117">
        <f>'[1]FINAL Allocations-FY13'!$H88</f>
        <v>207553</v>
      </c>
      <c r="S88" s="116">
        <f>'FY14 Revised Finals'!G88</f>
        <v>190020</v>
      </c>
      <c r="T88" s="108">
        <f t="shared" si="16"/>
        <v>-17533</v>
      </c>
      <c r="U88" s="109">
        <f t="shared" si="17"/>
        <v>-0.09226923481738765</v>
      </c>
      <c r="V88" s="110"/>
      <c r="W88" s="118">
        <f>'[1]FINAL Allocations-FY13'!$I88</f>
        <v>3516.626943816597</v>
      </c>
      <c r="X88" s="119">
        <f>'FY14 Revised Finals'!H88</f>
        <v>3117.2056570636264</v>
      </c>
      <c r="Y88" s="108">
        <f t="shared" si="18"/>
        <v>-399.42128675297045</v>
      </c>
      <c r="Z88" s="109">
        <f t="shared" si="19"/>
        <v>-0.12813440327489362</v>
      </c>
      <c r="AA88" s="110"/>
      <c r="AB88" s="120">
        <f>'[1]FINAL Allocations-FY13'!$J88</f>
        <v>113454.1848999448</v>
      </c>
      <c r="AC88" s="116">
        <f>'FY14 Revised Finals'!I88</f>
        <v>107152.3221528324</v>
      </c>
      <c r="AD88" s="108">
        <f t="shared" si="20"/>
        <v>-6301.862747112391</v>
      </c>
      <c r="AE88" s="109">
        <f t="shared" si="21"/>
        <v>-0.05881219016536088</v>
      </c>
      <c r="AF88" s="110"/>
    </row>
    <row r="89" spans="1:32" ht="24.75" customHeight="1">
      <c r="A89" s="125" t="s">
        <v>85</v>
      </c>
      <c r="B89" s="126" t="s">
        <v>221</v>
      </c>
      <c r="C89" s="123">
        <f>'[1]FINAL Allocations-FY13'!$C89</f>
        <v>1163279.870174599</v>
      </c>
      <c r="D89" s="116">
        <f>'FY14 Revised Finals'!C89</f>
        <v>1115420.7396375462</v>
      </c>
      <c r="E89" s="108">
        <f t="shared" si="14"/>
        <v>-47859.13053705287</v>
      </c>
      <c r="F89" s="109">
        <f t="shared" si="12"/>
        <v>-0.04290679636511385</v>
      </c>
      <c r="G89" s="110"/>
      <c r="H89" s="111">
        <f>'[1]FINAL Allocations-FY13'!$D89</f>
        <v>0</v>
      </c>
      <c r="I89" s="119">
        <f>'FY14 Revised Finals'!D89</f>
        <v>0</v>
      </c>
      <c r="J89" s="108">
        <f t="shared" si="15"/>
        <v>0</v>
      </c>
      <c r="K89" s="114" t="s">
        <v>278</v>
      </c>
      <c r="L89" s="110"/>
      <c r="M89" s="115">
        <f>'[1]FINAL Allocations-FY13'!$G89</f>
        <v>0</v>
      </c>
      <c r="N89" s="116"/>
      <c r="O89" s="108">
        <f t="shared" si="13"/>
        <v>0</v>
      </c>
      <c r="P89" s="114" t="s">
        <v>278</v>
      </c>
      <c r="Q89" s="110"/>
      <c r="R89" s="117">
        <f>'[1]FINAL Allocations-FY13'!$H89</f>
        <v>196616</v>
      </c>
      <c r="S89" s="116">
        <f>'FY14 Revised Finals'!G89</f>
        <v>184085</v>
      </c>
      <c r="T89" s="108">
        <f t="shared" si="16"/>
        <v>-12531</v>
      </c>
      <c r="U89" s="109">
        <f t="shared" si="17"/>
        <v>-0.06807181465084064</v>
      </c>
      <c r="V89" s="110"/>
      <c r="W89" s="118">
        <f>'[1]FINAL Allocations-FY13'!$I89</f>
        <v>837.2921294801421</v>
      </c>
      <c r="X89" s="119">
        <f>'FY14 Revised Finals'!H89</f>
        <v>1416.9116623016484</v>
      </c>
      <c r="Y89" s="108">
        <f t="shared" si="18"/>
        <v>579.6195328215064</v>
      </c>
      <c r="Z89" s="109">
        <f t="shared" si="19"/>
        <v>0.40907245542743675</v>
      </c>
      <c r="AA89" s="110"/>
      <c r="AB89" s="120">
        <f>'[1]FINAL Allocations-FY13'!$J89</f>
        <v>82954.45362880483</v>
      </c>
      <c r="AC89" s="116">
        <f>'FY14 Revised Finals'!I89</f>
        <v>78346.71190917186</v>
      </c>
      <c r="AD89" s="108">
        <f t="shared" si="20"/>
        <v>-4607.7417196329625</v>
      </c>
      <c r="AE89" s="109">
        <f t="shared" si="21"/>
        <v>-0.05881219016536092</v>
      </c>
      <c r="AF89" s="110"/>
    </row>
    <row r="90" spans="1:32" ht="24.75" customHeight="1">
      <c r="A90" s="125" t="s">
        <v>86</v>
      </c>
      <c r="B90" s="126" t="s">
        <v>222</v>
      </c>
      <c r="C90" s="123">
        <f>'[1]FINAL Allocations-FY13'!$C90</f>
        <v>638194.4432602519</v>
      </c>
      <c r="D90" s="116">
        <f>'FY14 Revised Finals'!C90</f>
        <v>612351.870700698</v>
      </c>
      <c r="E90" s="108">
        <f t="shared" si="14"/>
        <v>-25842.572559553897</v>
      </c>
      <c r="F90" s="109">
        <f t="shared" si="12"/>
        <v>-0.042202161528441036</v>
      </c>
      <c r="G90" s="110"/>
      <c r="H90" s="111">
        <f>'[1]FINAL Allocations-FY13'!$D90</f>
        <v>0</v>
      </c>
      <c r="I90" s="119">
        <f>'FY14 Revised Finals'!D90</f>
        <v>0</v>
      </c>
      <c r="J90" s="108">
        <f t="shared" si="15"/>
        <v>0</v>
      </c>
      <c r="K90" s="114" t="s">
        <v>278</v>
      </c>
      <c r="L90" s="110"/>
      <c r="M90" s="115">
        <f>'[1]FINAL Allocations-FY13'!$G90</f>
        <v>0</v>
      </c>
      <c r="N90" s="116"/>
      <c r="O90" s="108">
        <f t="shared" si="13"/>
        <v>0</v>
      </c>
      <c r="P90" s="114" t="s">
        <v>278</v>
      </c>
      <c r="Q90" s="110"/>
      <c r="R90" s="117">
        <f>'[1]FINAL Allocations-FY13'!$H90</f>
        <v>94915</v>
      </c>
      <c r="S90" s="116">
        <f>'FY14 Revised Finals'!G90</f>
        <v>87781</v>
      </c>
      <c r="T90" s="108">
        <f t="shared" si="16"/>
        <v>-7134</v>
      </c>
      <c r="U90" s="109">
        <f t="shared" si="17"/>
        <v>-0.0812704343764596</v>
      </c>
      <c r="V90" s="110"/>
      <c r="W90" s="128" t="str">
        <f>'[1]FINAL Allocations-FY13'!$I90</f>
        <v>released</v>
      </c>
      <c r="X90" s="112" t="str">
        <f>'FY14 Revised Finals'!H90</f>
        <v>released</v>
      </c>
      <c r="Y90" s="113" t="s">
        <v>282</v>
      </c>
      <c r="Z90" s="114" t="s">
        <v>282</v>
      </c>
      <c r="AA90" s="110"/>
      <c r="AB90" s="120">
        <f>'[1]FINAL Allocations-FY13'!$J90</f>
        <v>34196.83380057411</v>
      </c>
      <c r="AC90" s="116">
        <f>'FY14 Revised Finals'!I90</f>
        <v>32297.35558223351</v>
      </c>
      <c r="AD90" s="108">
        <f t="shared" si="20"/>
        <v>-1899.4782183405987</v>
      </c>
      <c r="AE90" s="109">
        <f t="shared" si="21"/>
        <v>-0.058812190165360934</v>
      </c>
      <c r="AF90" s="110"/>
    </row>
    <row r="91" spans="1:32" ht="24.75" customHeight="1">
      <c r="A91" s="125" t="s">
        <v>87</v>
      </c>
      <c r="B91" s="126" t="s">
        <v>223</v>
      </c>
      <c r="C91" s="123">
        <f>'[1]FINAL Allocations-FY13'!$C92</f>
        <v>543479.891626173</v>
      </c>
      <c r="D91" s="116">
        <f>'FY14 Revised Finals'!C91</f>
        <v>520623.0588440301</v>
      </c>
      <c r="E91" s="108">
        <f t="shared" si="14"/>
        <v>-22856.83278214297</v>
      </c>
      <c r="F91" s="109">
        <f t="shared" si="12"/>
        <v>-0.04390284370594982</v>
      </c>
      <c r="G91" s="110"/>
      <c r="H91" s="127">
        <f>'[1]FINAL Allocations-FY13'!$D92</f>
        <v>0</v>
      </c>
      <c r="I91" s="119">
        <f>'FY14 Revised Finals'!D91</f>
        <v>0</v>
      </c>
      <c r="J91" s="108">
        <f t="shared" si="15"/>
        <v>0</v>
      </c>
      <c r="K91" s="114" t="s">
        <v>278</v>
      </c>
      <c r="L91" s="110"/>
      <c r="M91" s="115">
        <f>'[1]FINAL Allocations-FY13'!$G92</f>
        <v>0</v>
      </c>
      <c r="N91" s="116"/>
      <c r="O91" s="108">
        <f t="shared" si="13"/>
        <v>0</v>
      </c>
      <c r="P91" s="114" t="s">
        <v>278</v>
      </c>
      <c r="Q91" s="110"/>
      <c r="R91" s="117">
        <f>'[1]FINAL Allocations-FY13'!$H92</f>
        <v>86961</v>
      </c>
      <c r="S91" s="116">
        <f>'FY14 Revised Finals'!G91</f>
        <v>79850</v>
      </c>
      <c r="T91" s="108">
        <f t="shared" si="16"/>
        <v>-7111</v>
      </c>
      <c r="U91" s="109">
        <f t="shared" si="17"/>
        <v>-0.08905447714464622</v>
      </c>
      <c r="V91" s="110"/>
      <c r="W91" s="118">
        <f>'[1]FINAL Allocations-FY13'!$I92</f>
        <v>4019.002221504682</v>
      </c>
      <c r="X91" s="119">
        <f>'FY14 Revised Finals'!H91</f>
        <v>2125.3674934524724</v>
      </c>
      <c r="Y91" s="108">
        <f t="shared" si="18"/>
        <v>-1893.6347280522095</v>
      </c>
      <c r="Z91" s="109">
        <f t="shared" si="19"/>
        <v>-0.8909681426322027</v>
      </c>
      <c r="AA91" s="110"/>
      <c r="AB91" s="120">
        <f>'[1]FINAL Allocations-FY13'!$J92</f>
        <v>40924.071619995135</v>
      </c>
      <c r="AC91" s="116">
        <f>'FY14 Revised Finals'!I91</f>
        <v>38650.92600945951</v>
      </c>
      <c r="AD91" s="108">
        <f t="shared" si="20"/>
        <v>-2273.1456105356265</v>
      </c>
      <c r="AE91" s="109">
        <f t="shared" si="21"/>
        <v>-0.058812190165360906</v>
      </c>
      <c r="AF91" s="110"/>
    </row>
    <row r="92" spans="1:32" ht="24.75" customHeight="1">
      <c r="A92" s="125" t="s">
        <v>88</v>
      </c>
      <c r="B92" s="126" t="s">
        <v>224</v>
      </c>
      <c r="C92" s="123">
        <f>'[1]FINAL Allocations-FY13'!$C93</f>
        <v>1458238.8671203514</v>
      </c>
      <c r="D92" s="116">
        <f>'FY14 Revised Finals'!C92</f>
        <v>1400063.144957018</v>
      </c>
      <c r="E92" s="108">
        <f t="shared" si="14"/>
        <v>-58175.722163333325</v>
      </c>
      <c r="F92" s="109">
        <f t="shared" si="12"/>
        <v>-0.0415522131075876</v>
      </c>
      <c r="G92" s="110"/>
      <c r="H92" s="127">
        <f>'[1]FINAL Allocations-FY13'!$D93</f>
        <v>0</v>
      </c>
      <c r="I92" s="119">
        <f>'FY14 Revised Finals'!D92</f>
        <v>0</v>
      </c>
      <c r="J92" s="108">
        <f t="shared" si="15"/>
        <v>0</v>
      </c>
      <c r="K92" s="114" t="s">
        <v>278</v>
      </c>
      <c r="L92" s="110"/>
      <c r="M92" s="115">
        <f>'[1]FINAL Allocations-FY13'!$G93</f>
        <v>0</v>
      </c>
      <c r="N92" s="116"/>
      <c r="O92" s="108">
        <f t="shared" si="13"/>
        <v>0</v>
      </c>
      <c r="P92" s="114" t="s">
        <v>278</v>
      </c>
      <c r="Q92" s="110"/>
      <c r="R92" s="117">
        <f>'[1]FINAL Allocations-FY13'!$H93</f>
        <v>262271</v>
      </c>
      <c r="S92" s="116">
        <f>'FY14 Revised Finals'!G92</f>
        <v>246002</v>
      </c>
      <c r="T92" s="108">
        <f t="shared" si="16"/>
        <v>-16269</v>
      </c>
      <c r="U92" s="109">
        <f t="shared" si="17"/>
        <v>-0.06613360866984822</v>
      </c>
      <c r="V92" s="110"/>
      <c r="W92" s="118">
        <f>'[1]FINAL Allocations-FY13'!$I93</f>
        <v>8875.296572489506</v>
      </c>
      <c r="X92" s="119">
        <f>'FY14 Revised Finals'!H92</f>
        <v>5951.028981666923</v>
      </c>
      <c r="Y92" s="108">
        <f t="shared" si="18"/>
        <v>-2924.267590822583</v>
      </c>
      <c r="Z92" s="109">
        <f t="shared" si="19"/>
        <v>-0.49138856487361215</v>
      </c>
      <c r="AA92" s="110"/>
      <c r="AB92" s="120">
        <f>'[1]FINAL Allocations-FY13'!$J93</f>
        <v>105311.34438977402</v>
      </c>
      <c r="AC92" s="116">
        <f>'FY14 Revised Finals'!I92</f>
        <v>99461.7793107642</v>
      </c>
      <c r="AD92" s="108">
        <f t="shared" si="20"/>
        <v>-5849.565079009815</v>
      </c>
      <c r="AE92" s="109">
        <f t="shared" si="21"/>
        <v>-0.05881219016536082</v>
      </c>
      <c r="AF92" s="110"/>
    </row>
    <row r="93" spans="1:32" ht="24.75" customHeight="1">
      <c r="A93" s="125" t="s">
        <v>89</v>
      </c>
      <c r="B93" s="126" t="s">
        <v>225</v>
      </c>
      <c r="C93" s="123">
        <f>'[1]FINAL Allocations-FY13'!$C94</f>
        <v>6167208</v>
      </c>
      <c r="D93" s="116">
        <f>'FY14 Revised Finals'!C93</f>
        <v>5923653.711778535</v>
      </c>
      <c r="E93" s="108">
        <f t="shared" si="14"/>
        <v>-243554.28822146542</v>
      </c>
      <c r="F93" s="109">
        <f t="shared" si="12"/>
        <v>-0.0411155513255585</v>
      </c>
      <c r="G93" s="110"/>
      <c r="H93" s="127">
        <f>'[1]FINAL Allocations-FY13'!$D94</f>
        <v>46809.46767299658</v>
      </c>
      <c r="I93" s="119">
        <f>'FY14 Revised Finals'!D93</f>
        <v>41892.16509810922</v>
      </c>
      <c r="J93" s="108">
        <f t="shared" si="15"/>
        <v>-4917.302574887362</v>
      </c>
      <c r="K93" s="109">
        <f>J93/I93</f>
        <v>-0.11738000562566538</v>
      </c>
      <c r="L93" s="110"/>
      <c r="M93" s="115">
        <f>'[1]FINAL Allocations-FY13'!$G94</f>
        <v>0</v>
      </c>
      <c r="N93" s="116"/>
      <c r="O93" s="108">
        <f t="shared" si="13"/>
        <v>0</v>
      </c>
      <c r="P93" s="114" t="s">
        <v>278</v>
      </c>
      <c r="Q93" s="110"/>
      <c r="R93" s="117">
        <f>'[1]FINAL Allocations-FY13'!$H94</f>
        <v>894710</v>
      </c>
      <c r="S93" s="116">
        <f>'FY14 Revised Finals'!G93</f>
        <v>837455</v>
      </c>
      <c r="T93" s="108">
        <f t="shared" si="16"/>
        <v>-57255</v>
      </c>
      <c r="U93" s="109">
        <f t="shared" si="17"/>
        <v>-0.06836785260103528</v>
      </c>
      <c r="V93" s="110"/>
      <c r="W93" s="128">
        <f>'[1]FINAL Allocations-FY13'!$I94</f>
        <v>100977.43081530514</v>
      </c>
      <c r="X93" s="116">
        <f>'FY14 Revised Finals'!H93</f>
        <v>86289.9202341704</v>
      </c>
      <c r="Y93" s="108">
        <f t="shared" si="18"/>
        <v>-14687.510581134746</v>
      </c>
      <c r="Z93" s="109">
        <f t="shared" si="19"/>
        <v>-0.1702111966412337</v>
      </c>
      <c r="AA93" s="110"/>
      <c r="AB93" s="120">
        <f>'[1]FINAL Allocations-FY13'!$J94</f>
        <v>0</v>
      </c>
      <c r="AC93" s="116">
        <f>'FY14 Revised Finals'!I93</f>
        <v>0</v>
      </c>
      <c r="AD93" s="108">
        <f t="shared" si="20"/>
        <v>0</v>
      </c>
      <c r="AE93" s="109">
        <v>0</v>
      </c>
      <c r="AF93" s="110"/>
    </row>
    <row r="94" spans="1:32" ht="24.75" customHeight="1">
      <c r="A94" s="125" t="s">
        <v>90</v>
      </c>
      <c r="B94" s="126" t="s">
        <v>226</v>
      </c>
      <c r="C94" s="123">
        <f>'[1]FINAL Allocations-FY13'!$C95</f>
        <v>165582.75280953213</v>
      </c>
      <c r="D94" s="116">
        <f>'FY14 Revised Finals'!C94</f>
        <v>158877.76759807978</v>
      </c>
      <c r="E94" s="108">
        <f t="shared" si="14"/>
        <v>-6704.985211452353</v>
      </c>
      <c r="F94" s="109">
        <f t="shared" si="12"/>
        <v>-0.04220216152844151</v>
      </c>
      <c r="G94" s="110"/>
      <c r="H94" s="127">
        <f>'[1]FINAL Allocations-FY13'!$D95</f>
        <v>0</v>
      </c>
      <c r="I94" s="119">
        <f>'FY14 Revised Finals'!D94</f>
        <v>0</v>
      </c>
      <c r="J94" s="108">
        <f t="shared" si="15"/>
        <v>0</v>
      </c>
      <c r="K94" s="114" t="s">
        <v>278</v>
      </c>
      <c r="L94" s="110"/>
      <c r="M94" s="115">
        <f>'[1]FINAL Allocations-FY13'!$G95</f>
        <v>0</v>
      </c>
      <c r="N94" s="116"/>
      <c r="O94" s="108">
        <f t="shared" si="13"/>
        <v>0</v>
      </c>
      <c r="P94" s="114" t="s">
        <v>278</v>
      </c>
      <c r="Q94" s="110"/>
      <c r="R94" s="117">
        <f>'[1]FINAL Allocations-FY13'!$H95</f>
        <v>31491</v>
      </c>
      <c r="S94" s="116">
        <f>'FY14 Revised Finals'!G94</f>
        <v>29309</v>
      </c>
      <c r="T94" s="108">
        <f t="shared" si="16"/>
        <v>-2182</v>
      </c>
      <c r="U94" s="109">
        <f t="shared" si="17"/>
        <v>-0.0744481217373503</v>
      </c>
      <c r="V94" s="110"/>
      <c r="W94" s="128" t="str">
        <f>'[1]FINAL Allocations-FY13'!$I95</f>
        <v>released</v>
      </c>
      <c r="X94" s="112" t="str">
        <f>'FY14 Revised Finals'!H94</f>
        <v>released</v>
      </c>
      <c r="Y94" s="113" t="s">
        <v>282</v>
      </c>
      <c r="Z94" s="114" t="s">
        <v>282</v>
      </c>
      <c r="AA94" s="110"/>
      <c r="AB94" s="120">
        <f>'[1]FINAL Allocations-FY13'!$J95</f>
        <v>0</v>
      </c>
      <c r="AC94" s="116">
        <f>'FY14 Revised Finals'!I94</f>
        <v>0</v>
      </c>
      <c r="AD94" s="108">
        <f t="shared" si="20"/>
        <v>0</v>
      </c>
      <c r="AE94" s="109">
        <v>0</v>
      </c>
      <c r="AF94" s="110"/>
    </row>
    <row r="95" spans="1:32" ht="24.75" customHeight="1">
      <c r="A95" s="125" t="s">
        <v>91</v>
      </c>
      <c r="B95" s="126" t="s">
        <v>227</v>
      </c>
      <c r="C95" s="123">
        <f>'[1]FINAL Allocations-FY13'!$C96</f>
        <v>784215.6311389662</v>
      </c>
      <c r="D95" s="116">
        <f>'FY14 Revised Finals'!C95</f>
        <v>751759.3043063651</v>
      </c>
      <c r="E95" s="108">
        <f t="shared" si="14"/>
        <v>-32456.326832601102</v>
      </c>
      <c r="F95" s="109">
        <f t="shared" si="12"/>
        <v>-0.04317382790831964</v>
      </c>
      <c r="G95" s="110"/>
      <c r="H95" s="127">
        <f>'[1]FINAL Allocations-FY13'!$D96</f>
        <v>0</v>
      </c>
      <c r="I95" s="119">
        <f>'FY14 Revised Finals'!D95</f>
        <v>0</v>
      </c>
      <c r="J95" s="108">
        <f t="shared" si="15"/>
        <v>0</v>
      </c>
      <c r="K95" s="114" t="s">
        <v>278</v>
      </c>
      <c r="L95" s="110"/>
      <c r="M95" s="115">
        <f>'[1]FINAL Allocations-FY13'!$G96</f>
        <v>0</v>
      </c>
      <c r="N95" s="116"/>
      <c r="O95" s="108">
        <f t="shared" si="13"/>
        <v>0</v>
      </c>
      <c r="P95" s="114" t="s">
        <v>278</v>
      </c>
      <c r="Q95" s="110"/>
      <c r="R95" s="117">
        <f>'[1]FINAL Allocations-FY13'!$H96</f>
        <v>169740</v>
      </c>
      <c r="S95" s="116">
        <f>'FY14 Revised Finals'!G95</f>
        <v>161261</v>
      </c>
      <c r="T95" s="108">
        <f t="shared" si="16"/>
        <v>-8479</v>
      </c>
      <c r="U95" s="109">
        <f t="shared" si="17"/>
        <v>-0.05257935892745301</v>
      </c>
      <c r="V95" s="110"/>
      <c r="W95" s="118">
        <f>'[1]FINAL Allocations-FY13'!$I96</f>
        <v>1004.7505553761705</v>
      </c>
      <c r="X95" s="119">
        <f>'FY14 Revised Finals'!H95</f>
        <v>1275.2204960714835</v>
      </c>
      <c r="Y95" s="108">
        <f t="shared" si="18"/>
        <v>270.46994069531297</v>
      </c>
      <c r="Z95" s="109">
        <f t="shared" si="19"/>
        <v>0.21209660723658222</v>
      </c>
      <c r="AA95" s="110"/>
      <c r="AB95" s="120">
        <f>'[1]FINAL Allocations-FY13'!$J96</f>
        <v>61174.839165883976</v>
      </c>
      <c r="AC95" s="116">
        <f>'FY14 Revised Finals'!I95</f>
        <v>57776.85573900499</v>
      </c>
      <c r="AD95" s="108">
        <f t="shared" si="20"/>
        <v>-3397.9834268789855</v>
      </c>
      <c r="AE95" s="109">
        <f t="shared" si="21"/>
        <v>-0.05881219016536091</v>
      </c>
      <c r="AF95" s="110"/>
    </row>
    <row r="96" spans="1:32" ht="24.75" customHeight="1">
      <c r="A96" s="125" t="s">
        <v>92</v>
      </c>
      <c r="B96" s="126" t="s">
        <v>228</v>
      </c>
      <c r="C96" s="123">
        <f>'[1]FINAL Allocations-FY13'!$C97</f>
        <v>1639742.0638052342</v>
      </c>
      <c r="D96" s="116">
        <f>'FY14 Revised Finals'!C96</f>
        <v>1573343.5645541844</v>
      </c>
      <c r="E96" s="108">
        <f t="shared" si="14"/>
        <v>-66398.49925104971</v>
      </c>
      <c r="F96" s="109">
        <f t="shared" si="12"/>
        <v>-0.042202161528441556</v>
      </c>
      <c r="G96" s="110"/>
      <c r="H96" s="127">
        <f>'[1]FINAL Allocations-FY13'!$D97</f>
        <v>0</v>
      </c>
      <c r="I96" s="119">
        <f>'FY14 Revised Finals'!D96</f>
        <v>0</v>
      </c>
      <c r="J96" s="108">
        <f t="shared" si="15"/>
        <v>0</v>
      </c>
      <c r="K96" s="114" t="s">
        <v>278</v>
      </c>
      <c r="L96" s="110"/>
      <c r="M96" s="115">
        <f>'[1]FINAL Allocations-FY13'!$G97</f>
        <v>0</v>
      </c>
      <c r="N96" s="116"/>
      <c r="O96" s="108">
        <f t="shared" si="13"/>
        <v>0</v>
      </c>
      <c r="P96" s="114" t="s">
        <v>278</v>
      </c>
      <c r="Q96" s="110"/>
      <c r="R96" s="117">
        <f>'[1]FINAL Allocations-FY13'!$H97</f>
        <v>241753</v>
      </c>
      <c r="S96" s="116">
        <f>'FY14 Revised Finals'!G96</f>
        <v>219734</v>
      </c>
      <c r="T96" s="108">
        <f t="shared" si="16"/>
        <v>-22019</v>
      </c>
      <c r="U96" s="109">
        <f t="shared" si="17"/>
        <v>-0.10020752364222196</v>
      </c>
      <c r="V96" s="110"/>
      <c r="W96" s="128">
        <f>'[1]FINAL Allocations-FY13'!$I97</f>
        <v>68992.87146916371</v>
      </c>
      <c r="X96" s="116">
        <f>'FY14 Revised Finals'!H96</f>
        <v>63619.33363734401</v>
      </c>
      <c r="Y96" s="108">
        <f t="shared" si="18"/>
        <v>-5373.537831819704</v>
      </c>
      <c r="Z96" s="109">
        <f t="shared" si="19"/>
        <v>-0.0844639125340584</v>
      </c>
      <c r="AA96" s="110"/>
      <c r="AB96" s="120">
        <f>'[1]FINAL Allocations-FY13'!$J97</f>
        <v>0</v>
      </c>
      <c r="AC96" s="116">
        <f>'FY14 Revised Finals'!I96</f>
        <v>0</v>
      </c>
      <c r="AD96" s="108">
        <f t="shared" si="20"/>
        <v>0</v>
      </c>
      <c r="AE96" s="109">
        <v>0</v>
      </c>
      <c r="AF96" s="110"/>
    </row>
    <row r="97" spans="1:32" ht="24.75" customHeight="1">
      <c r="A97" s="125" t="s">
        <v>93</v>
      </c>
      <c r="B97" s="126" t="s">
        <v>229</v>
      </c>
      <c r="C97" s="123">
        <f>'[1]FINAL Allocations-FY13'!$C98</f>
        <v>605157.1164424132</v>
      </c>
      <c r="D97" s="116">
        <f>'FY14 Revised Finals'!C97</f>
        <v>580652.332897602</v>
      </c>
      <c r="E97" s="108">
        <f t="shared" si="14"/>
        <v>-24504.783544811187</v>
      </c>
      <c r="F97" s="109">
        <f t="shared" si="12"/>
        <v>-0.04220216152844185</v>
      </c>
      <c r="G97" s="110"/>
      <c r="H97" s="127">
        <f>'[1]FINAL Allocations-FY13'!$D98</f>
        <v>0</v>
      </c>
      <c r="I97" s="119">
        <f>'FY14 Revised Finals'!D97</f>
        <v>0</v>
      </c>
      <c r="J97" s="108">
        <f t="shared" si="15"/>
        <v>0</v>
      </c>
      <c r="K97" s="114" t="s">
        <v>278</v>
      </c>
      <c r="L97" s="110"/>
      <c r="M97" s="115">
        <f>'[1]FINAL Allocations-FY13'!$G98</f>
        <v>0</v>
      </c>
      <c r="N97" s="116"/>
      <c r="O97" s="108">
        <f t="shared" si="13"/>
        <v>0</v>
      </c>
      <c r="P97" s="114" t="s">
        <v>278</v>
      </c>
      <c r="Q97" s="110"/>
      <c r="R97" s="117">
        <f>'[1]FINAL Allocations-FY13'!$H98</f>
        <v>53816</v>
      </c>
      <c r="S97" s="116">
        <f>'FY14 Revised Finals'!G97</f>
        <v>48040</v>
      </c>
      <c r="T97" s="108">
        <f t="shared" si="16"/>
        <v>-5776</v>
      </c>
      <c r="U97" s="109">
        <f t="shared" si="17"/>
        <v>-0.12023313905079101</v>
      </c>
      <c r="V97" s="110"/>
      <c r="W97" s="128" t="str">
        <f>'[1]FINAL Allocations-FY13'!$I98</f>
        <v>released</v>
      </c>
      <c r="X97" s="112" t="str">
        <f>'FY14 Revised Finals'!H97</f>
        <v>released</v>
      </c>
      <c r="Y97" s="113" t="s">
        <v>282</v>
      </c>
      <c r="Z97" s="114" t="s">
        <v>282</v>
      </c>
      <c r="AA97" s="110"/>
      <c r="AB97" s="120">
        <f>'[1]FINAL Allocations-FY13'!$J98</f>
        <v>13900.366003060282</v>
      </c>
      <c r="AC97" s="116">
        <f>'FY14 Revised Finals'!I97</f>
        <v>13128.264041698822</v>
      </c>
      <c r="AD97" s="108">
        <f t="shared" si="20"/>
        <v>-772.1019613614608</v>
      </c>
      <c r="AE97" s="109">
        <f t="shared" si="21"/>
        <v>-0.05881219016536091</v>
      </c>
      <c r="AF97" s="110"/>
    </row>
    <row r="98" spans="1:32" ht="24.75" customHeight="1">
      <c r="A98" s="125" t="s">
        <v>94</v>
      </c>
      <c r="B98" s="126" t="s">
        <v>230</v>
      </c>
      <c r="C98" s="123">
        <f>'[1]FINAL Allocations-FY13'!$C99</f>
        <v>879573.0912531109</v>
      </c>
      <c r="D98" s="116">
        <f>'FY14 Revised Finals'!C98</f>
        <v>844619.234563953</v>
      </c>
      <c r="E98" s="108">
        <f t="shared" si="14"/>
        <v>-34953.856689157896</v>
      </c>
      <c r="F98" s="109">
        <f t="shared" si="12"/>
        <v>-0.041384158989942174</v>
      </c>
      <c r="G98" s="110"/>
      <c r="H98" s="127">
        <f>'[1]FINAL Allocations-FY13'!$D99</f>
        <v>0</v>
      </c>
      <c r="I98" s="119">
        <f>'FY14 Revised Finals'!D98</f>
        <v>0</v>
      </c>
      <c r="J98" s="108">
        <f t="shared" si="15"/>
        <v>0</v>
      </c>
      <c r="K98" s="114" t="s">
        <v>278</v>
      </c>
      <c r="L98" s="110"/>
      <c r="M98" s="115">
        <f>'[1]FINAL Allocations-FY13'!$G99</f>
        <v>0</v>
      </c>
      <c r="N98" s="116"/>
      <c r="O98" s="108">
        <f t="shared" si="13"/>
        <v>0</v>
      </c>
      <c r="P98" s="114" t="s">
        <v>278</v>
      </c>
      <c r="Q98" s="110"/>
      <c r="R98" s="117">
        <f>'[1]FINAL Allocations-FY13'!$H99</f>
        <v>144678</v>
      </c>
      <c r="S98" s="116">
        <f>'FY14 Revised Finals'!G98</f>
        <v>132932</v>
      </c>
      <c r="T98" s="108">
        <f t="shared" si="16"/>
        <v>-11746</v>
      </c>
      <c r="U98" s="109">
        <f t="shared" si="17"/>
        <v>-0.08836096650919267</v>
      </c>
      <c r="V98" s="110"/>
      <c r="W98" s="128">
        <f>'[1]FINAL Allocations-FY13'!$I99</f>
        <v>20764.844811107523</v>
      </c>
      <c r="X98" s="116">
        <f>'FY14 Revised Finals'!H98</f>
        <v>17428.013446310277</v>
      </c>
      <c r="Y98" s="108">
        <f t="shared" si="18"/>
        <v>-3336.8313647972464</v>
      </c>
      <c r="Z98" s="109">
        <f t="shared" si="19"/>
        <v>-0.19146366710565593</v>
      </c>
      <c r="AA98" s="110"/>
      <c r="AB98" s="120">
        <f>'[1]FINAL Allocations-FY13'!$J99</f>
        <v>0</v>
      </c>
      <c r="AC98" s="116">
        <f>'FY14 Revised Finals'!I98</f>
        <v>0</v>
      </c>
      <c r="AD98" s="108">
        <f t="shared" si="20"/>
        <v>0</v>
      </c>
      <c r="AE98" s="109">
        <v>0</v>
      </c>
      <c r="AF98" s="110"/>
    </row>
    <row r="99" spans="1:32" ht="24.75" customHeight="1">
      <c r="A99" s="125" t="s">
        <v>95</v>
      </c>
      <c r="B99" s="126" t="s">
        <v>231</v>
      </c>
      <c r="C99" s="123">
        <f>'[1]FINAL Allocations-FY13'!$C100</f>
        <v>523222.66218535864</v>
      </c>
      <c r="D99" s="116">
        <f>'FY14 Revised Finals'!C99</f>
        <v>505604.73826522275</v>
      </c>
      <c r="E99" s="108">
        <f t="shared" si="14"/>
        <v>-17617.923920135887</v>
      </c>
      <c r="F99" s="109">
        <f t="shared" si="12"/>
        <v>-0.0348452508190185</v>
      </c>
      <c r="G99" s="110"/>
      <c r="H99" s="127">
        <f>'[1]FINAL Allocations-FY13'!$D100</f>
        <v>0</v>
      </c>
      <c r="I99" s="119">
        <f>'FY14 Revised Finals'!D99</f>
        <v>0</v>
      </c>
      <c r="J99" s="108">
        <f t="shared" si="15"/>
        <v>0</v>
      </c>
      <c r="K99" s="114" t="s">
        <v>278</v>
      </c>
      <c r="L99" s="110"/>
      <c r="M99" s="115">
        <f>'[1]FINAL Allocations-FY13'!$G100</f>
        <v>0</v>
      </c>
      <c r="N99" s="116"/>
      <c r="O99" s="108">
        <f t="shared" si="13"/>
        <v>0</v>
      </c>
      <c r="P99" s="114" t="s">
        <v>278</v>
      </c>
      <c r="Q99" s="110"/>
      <c r="R99" s="117">
        <f>'[1]FINAL Allocations-FY13'!$H100</f>
        <v>142245</v>
      </c>
      <c r="S99" s="116">
        <f>'FY14 Revised Finals'!G99</f>
        <v>135989</v>
      </c>
      <c r="T99" s="108">
        <f t="shared" si="16"/>
        <v>-6256</v>
      </c>
      <c r="U99" s="109">
        <f t="shared" si="17"/>
        <v>-0.04600372088918957</v>
      </c>
      <c r="V99" s="110"/>
      <c r="W99" s="128">
        <f>'[1]FINAL Allocations-FY13'!$I100</f>
        <v>10884.797683241846</v>
      </c>
      <c r="X99" s="119">
        <f>'FY14 Revised Finals'!H99</f>
        <v>7793.014142659066</v>
      </c>
      <c r="Y99" s="108">
        <f t="shared" si="18"/>
        <v>-3091.78354058278</v>
      </c>
      <c r="Z99" s="109">
        <f t="shared" si="19"/>
        <v>-0.39673783262605855</v>
      </c>
      <c r="AA99" s="110"/>
      <c r="AB99" s="120">
        <f>'[1]FINAL Allocations-FY13'!$J100</f>
        <v>0</v>
      </c>
      <c r="AC99" s="116">
        <f>'FY14 Revised Finals'!I99</f>
        <v>0</v>
      </c>
      <c r="AD99" s="108">
        <f t="shared" si="20"/>
        <v>0</v>
      </c>
      <c r="AE99" s="109">
        <v>0</v>
      </c>
      <c r="AF99" s="110"/>
    </row>
    <row r="100" spans="1:32" ht="24.75" customHeight="1">
      <c r="A100" s="125" t="s">
        <v>96</v>
      </c>
      <c r="B100" s="126" t="s">
        <v>232</v>
      </c>
      <c r="C100" s="123">
        <f>'[1]FINAL Allocations-FY13'!$C101</f>
        <v>360192.24274643493</v>
      </c>
      <c r="D100" s="116">
        <f>'FY14 Revised Finals'!C100</f>
        <v>345606.88515383145</v>
      </c>
      <c r="E100" s="108">
        <f t="shared" si="14"/>
        <v>-14585.357592603483</v>
      </c>
      <c r="F100" s="109">
        <f aca="true" t="shared" si="22" ref="F100:F131">E100/D100</f>
        <v>-0.042202161528441376</v>
      </c>
      <c r="G100" s="110"/>
      <c r="H100" s="127">
        <f>'[1]FINAL Allocations-FY13'!$D101</f>
        <v>0</v>
      </c>
      <c r="I100" s="119">
        <f>'FY14 Revised Finals'!D100</f>
        <v>0</v>
      </c>
      <c r="J100" s="108">
        <f t="shared" si="15"/>
        <v>0</v>
      </c>
      <c r="K100" s="114" t="s">
        <v>278</v>
      </c>
      <c r="L100" s="110"/>
      <c r="M100" s="115">
        <f>'[1]FINAL Allocations-FY13'!$G101</f>
        <v>0</v>
      </c>
      <c r="N100" s="116"/>
      <c r="O100" s="108">
        <f aca="true" t="shared" si="23" ref="O100:O131">SUM(N100-M100)</f>
        <v>0</v>
      </c>
      <c r="P100" s="114" t="s">
        <v>278</v>
      </c>
      <c r="Q100" s="110"/>
      <c r="R100" s="117">
        <f>'[1]FINAL Allocations-FY13'!$H101</f>
        <v>36480</v>
      </c>
      <c r="S100" s="116">
        <f>'FY14 Revised Finals'!G100</f>
        <v>34423</v>
      </c>
      <c r="T100" s="108">
        <f t="shared" si="16"/>
        <v>-2057</v>
      </c>
      <c r="U100" s="109">
        <f t="shared" si="17"/>
        <v>-0.059756558115213666</v>
      </c>
      <c r="V100" s="110"/>
      <c r="W100" s="128" t="str">
        <f>'[1]FINAL Allocations-FY13'!$I101</f>
        <v>released</v>
      </c>
      <c r="X100" s="112" t="str">
        <f>'FY14 Revised Finals'!H100</f>
        <v>released</v>
      </c>
      <c r="Y100" s="113" t="s">
        <v>282</v>
      </c>
      <c r="Z100" s="114" t="s">
        <v>282</v>
      </c>
      <c r="AA100" s="110"/>
      <c r="AB100" s="120">
        <f>'[1]FINAL Allocations-FY13'!$J101</f>
        <v>22854.28981672058</v>
      </c>
      <c r="AC100" s="116">
        <f>'FY14 Revised Finals'!I100</f>
        <v>21584.83820737962</v>
      </c>
      <c r="AD100" s="108">
        <f t="shared" si="20"/>
        <v>-1269.4516093409584</v>
      </c>
      <c r="AE100" s="109">
        <f t="shared" si="21"/>
        <v>-0.05881219016536092</v>
      </c>
      <c r="AF100" s="110"/>
    </row>
    <row r="101" spans="1:32" ht="24.75" customHeight="1">
      <c r="A101" s="125" t="s">
        <v>97</v>
      </c>
      <c r="B101" s="126" t="s">
        <v>233</v>
      </c>
      <c r="C101" s="123">
        <f>'[1]FINAL Allocations-FY13'!$C102</f>
        <v>952821.0137741007</v>
      </c>
      <c r="D101" s="116">
        <f>'FY14 Revised Finals'!C101</f>
        <v>915222.9966525902</v>
      </c>
      <c r="E101" s="108">
        <f t="shared" si="14"/>
        <v>-37598.017121510464</v>
      </c>
      <c r="F101" s="109">
        <f t="shared" si="22"/>
        <v>-0.041080717223042316</v>
      </c>
      <c r="G101" s="110"/>
      <c r="H101" s="127">
        <f>'[1]FINAL Allocations-FY13'!$D102</f>
        <v>0</v>
      </c>
      <c r="I101" s="119">
        <f>'FY14 Revised Finals'!D101</f>
        <v>0</v>
      </c>
      <c r="J101" s="108">
        <f t="shared" si="15"/>
        <v>0</v>
      </c>
      <c r="K101" s="114" t="s">
        <v>278</v>
      </c>
      <c r="L101" s="110"/>
      <c r="M101" s="115">
        <f>'[1]FINAL Allocations-FY13'!$G102</f>
        <v>0</v>
      </c>
      <c r="N101" s="116"/>
      <c r="O101" s="108">
        <f t="shared" si="23"/>
        <v>0</v>
      </c>
      <c r="P101" s="114" t="s">
        <v>278</v>
      </c>
      <c r="Q101" s="110"/>
      <c r="R101" s="117">
        <f>'[1]FINAL Allocations-FY13'!$H102</f>
        <v>154859</v>
      </c>
      <c r="S101" s="116">
        <f>'FY14 Revised Finals'!G101</f>
        <v>144908</v>
      </c>
      <c r="T101" s="108">
        <f t="shared" si="16"/>
        <v>-9951</v>
      </c>
      <c r="U101" s="109">
        <f t="shared" si="17"/>
        <v>-0.06867115687194633</v>
      </c>
      <c r="V101" s="110"/>
      <c r="W101" s="128" t="s">
        <v>278</v>
      </c>
      <c r="X101" s="112" t="str">
        <f>'FY14 Revised Finals'!H101</f>
        <v>N/A</v>
      </c>
      <c r="Y101" s="113" t="s">
        <v>278</v>
      </c>
      <c r="Z101" s="114" t="s">
        <v>278</v>
      </c>
      <c r="AA101" s="110"/>
      <c r="AB101" s="120">
        <f>'[1]FINAL Allocations-FY13'!$J102</f>
        <v>65099.92601450242</v>
      </c>
      <c r="AC101" s="116">
        <f>'FY14 Revised Finals'!I101</f>
        <v>61483.921907184864</v>
      </c>
      <c r="AD101" s="108">
        <f t="shared" si="20"/>
        <v>-3616.0041073175526</v>
      </c>
      <c r="AE101" s="109">
        <f t="shared" si="21"/>
        <v>-0.05881219016536086</v>
      </c>
      <c r="AF101" s="110"/>
    </row>
    <row r="102" spans="1:32" ht="24.75" customHeight="1">
      <c r="A102" s="125" t="s">
        <v>98</v>
      </c>
      <c r="B102" s="126" t="s">
        <v>234</v>
      </c>
      <c r="C102" s="123">
        <f>'[1]FINAL Allocations-FY13'!$C103</f>
        <v>457516.9471807072</v>
      </c>
      <c r="D102" s="116">
        <f>'FY14 Revised Finals'!C102</f>
        <v>438990.59517371934</v>
      </c>
      <c r="E102" s="108">
        <f t="shared" si="14"/>
        <v>-18526.352006987843</v>
      </c>
      <c r="F102" s="109">
        <f t="shared" si="22"/>
        <v>-0.0422021615284412</v>
      </c>
      <c r="G102" s="110"/>
      <c r="H102" s="127">
        <f>'[1]FINAL Allocations-FY13'!$D103</f>
        <v>0</v>
      </c>
      <c r="I102" s="119">
        <f>'FY14 Revised Finals'!D102</f>
        <v>0</v>
      </c>
      <c r="J102" s="108">
        <f t="shared" si="15"/>
        <v>0</v>
      </c>
      <c r="K102" s="114" t="s">
        <v>278</v>
      </c>
      <c r="L102" s="110"/>
      <c r="M102" s="115">
        <f>'[1]FINAL Allocations-FY13'!$G103</f>
        <v>0</v>
      </c>
      <c r="N102" s="116"/>
      <c r="O102" s="108">
        <f t="shared" si="23"/>
        <v>0</v>
      </c>
      <c r="P102" s="114" t="s">
        <v>278</v>
      </c>
      <c r="Q102" s="110"/>
      <c r="R102" s="117">
        <f>'[1]FINAL Allocations-FY13'!$H103</f>
        <v>76493</v>
      </c>
      <c r="S102" s="116">
        <f>'FY14 Revised Finals'!G102</f>
        <v>71136</v>
      </c>
      <c r="T102" s="108">
        <f t="shared" si="16"/>
        <v>-5357</v>
      </c>
      <c r="U102" s="109">
        <f t="shared" si="17"/>
        <v>-0.07530645524066577</v>
      </c>
      <c r="V102" s="110"/>
      <c r="W102" s="128" t="str">
        <f>'[1]FINAL Allocations-FY13'!$I103</f>
        <v>released</v>
      </c>
      <c r="X102" s="112" t="str">
        <f>'FY14 Revised Finals'!H102</f>
        <v>released</v>
      </c>
      <c r="Y102" s="113" t="s">
        <v>282</v>
      </c>
      <c r="Z102" s="114" t="s">
        <v>282</v>
      </c>
      <c r="AA102" s="110"/>
      <c r="AB102" s="120">
        <f>'[1]FINAL Allocations-FY13'!$J103</f>
        <v>32848.0098520341</v>
      </c>
      <c r="AC102" s="116">
        <f>'FY14 Revised Finals'!I102</f>
        <v>31023.452654907607</v>
      </c>
      <c r="AD102" s="108">
        <f t="shared" si="20"/>
        <v>-1824.5571971264908</v>
      </c>
      <c r="AE102" s="109">
        <f t="shared" si="21"/>
        <v>-0.05881219016536071</v>
      </c>
      <c r="AF102" s="110"/>
    </row>
    <row r="103" spans="1:32" ht="24.75" customHeight="1">
      <c r="A103" s="125" t="s">
        <v>99</v>
      </c>
      <c r="B103" s="126" t="s">
        <v>235</v>
      </c>
      <c r="C103" s="123">
        <f>'[1]FINAL Allocations-FY13'!$C104</f>
        <v>396411.55945845984</v>
      </c>
      <c r="D103" s="116">
        <f>'FY14 Revised Finals'!C103</f>
        <v>372957.4186118153</v>
      </c>
      <c r="E103" s="108">
        <f t="shared" si="14"/>
        <v>-23454.14084664453</v>
      </c>
      <c r="F103" s="109">
        <f t="shared" si="22"/>
        <v>-0.06288691329413201</v>
      </c>
      <c r="G103" s="110"/>
      <c r="H103" s="127">
        <f>'[1]FINAL Allocations-FY13'!$D104</f>
        <v>46982.11075063228</v>
      </c>
      <c r="I103" s="119">
        <f>'FY14 Revised Finals'!D103</f>
        <v>52422.67105673417</v>
      </c>
      <c r="J103" s="108">
        <f t="shared" si="15"/>
        <v>5440.560306101892</v>
      </c>
      <c r="K103" s="109">
        <f>J103/I103</f>
        <v>0.10378258483269334</v>
      </c>
      <c r="L103" s="110"/>
      <c r="M103" s="115">
        <f>'[1]FINAL Allocations-FY13'!$G104</f>
        <v>0</v>
      </c>
      <c r="N103" s="116"/>
      <c r="O103" s="108">
        <f t="shared" si="23"/>
        <v>0</v>
      </c>
      <c r="P103" s="114" t="s">
        <v>278</v>
      </c>
      <c r="Q103" s="110"/>
      <c r="R103" s="117">
        <f>'[1]FINAL Allocations-FY13'!$H104</f>
        <v>65000</v>
      </c>
      <c r="S103" s="116">
        <f>'FY14 Revised Finals'!G103</f>
        <v>60565</v>
      </c>
      <c r="T103" s="108">
        <f t="shared" si="16"/>
        <v>-4435</v>
      </c>
      <c r="U103" s="109">
        <f t="shared" si="17"/>
        <v>-0.07322711136795179</v>
      </c>
      <c r="V103" s="110"/>
      <c r="W103" s="128" t="str">
        <f>'[1]FINAL Allocations-FY13'!$I104</f>
        <v>released</v>
      </c>
      <c r="X103" s="112" t="str">
        <f>'FY14 Revised Finals'!H103</f>
        <v>released</v>
      </c>
      <c r="Y103" s="113" t="s">
        <v>282</v>
      </c>
      <c r="Z103" s="114" t="s">
        <v>282</v>
      </c>
      <c r="AA103" s="110"/>
      <c r="AB103" s="120">
        <f>'[1]FINAL Allocations-FY13'!$J104</f>
        <v>21360.364770881282</v>
      </c>
      <c r="AC103" s="116">
        <f>'FY14 Revised Finals'!I103</f>
        <v>20173.893887210827</v>
      </c>
      <c r="AD103" s="108">
        <f t="shared" si="20"/>
        <v>-1186.4708836704558</v>
      </c>
      <c r="AE103" s="109">
        <f t="shared" si="21"/>
        <v>-0.05881219016536094</v>
      </c>
      <c r="AF103" s="110"/>
    </row>
    <row r="104" spans="1:32" ht="24.75" customHeight="1">
      <c r="A104" s="125" t="s">
        <v>100</v>
      </c>
      <c r="B104" s="126" t="s">
        <v>236</v>
      </c>
      <c r="C104" s="123">
        <f>'[1]FINAL Allocations-FY13'!$C105</f>
        <v>204368.91520477468</v>
      </c>
      <c r="D104" s="116">
        <f>'FY14 Revised Finals'!C104</f>
        <v>195945.1535513038</v>
      </c>
      <c r="E104" s="108">
        <f t="shared" si="14"/>
        <v>-8423.761653470865</v>
      </c>
      <c r="F104" s="109">
        <f t="shared" si="22"/>
        <v>-0.04299040573751824</v>
      </c>
      <c r="G104" s="110"/>
      <c r="H104" s="127">
        <f>'[1]FINAL Allocations-FY13'!$D105</f>
        <v>0</v>
      </c>
      <c r="I104" s="119">
        <f>'FY14 Revised Finals'!D104</f>
        <v>0</v>
      </c>
      <c r="J104" s="108">
        <f t="shared" si="15"/>
        <v>0</v>
      </c>
      <c r="K104" s="114" t="s">
        <v>278</v>
      </c>
      <c r="L104" s="110"/>
      <c r="M104" s="115">
        <f>'[1]FINAL Allocations-FY13'!$G105</f>
        <v>0</v>
      </c>
      <c r="N104" s="116"/>
      <c r="O104" s="108">
        <f t="shared" si="23"/>
        <v>0</v>
      </c>
      <c r="P104" s="114" t="s">
        <v>278</v>
      </c>
      <c r="Q104" s="110"/>
      <c r="R104" s="117">
        <f>'[1]FINAL Allocations-FY13'!$H105</f>
        <v>44548</v>
      </c>
      <c r="S104" s="116">
        <f>'FY14 Revised Finals'!G104</f>
        <v>42229</v>
      </c>
      <c r="T104" s="108">
        <f t="shared" si="16"/>
        <v>-2319</v>
      </c>
      <c r="U104" s="109">
        <f t="shared" si="17"/>
        <v>-0.054914868928935094</v>
      </c>
      <c r="V104" s="110"/>
      <c r="W104" s="128" t="str">
        <f>'[1]FINAL Allocations-FY13'!$I105</f>
        <v>N/A</v>
      </c>
      <c r="X104" s="112" t="str">
        <f>'FY14 Revised Finals'!H104</f>
        <v>N/A</v>
      </c>
      <c r="Y104" s="113" t="s">
        <v>278</v>
      </c>
      <c r="Z104" s="114" t="s">
        <v>278</v>
      </c>
      <c r="AA104" s="110"/>
      <c r="AB104" s="120">
        <f>'[1]FINAL Allocations-FY13'!$J105</f>
        <v>14146.856329282044</v>
      </c>
      <c r="AC104" s="116">
        <f>'FY14 Revised Finals'!I104</f>
        <v>13361.062954018924</v>
      </c>
      <c r="AD104" s="108">
        <f t="shared" si="20"/>
        <v>-785.7933752631197</v>
      </c>
      <c r="AE104" s="109">
        <f t="shared" si="21"/>
        <v>-0.05881219016536091</v>
      </c>
      <c r="AF104" s="110"/>
    </row>
    <row r="105" spans="1:32" ht="24.75" customHeight="1">
      <c r="A105" s="125" t="s">
        <v>101</v>
      </c>
      <c r="B105" s="126" t="s">
        <v>237</v>
      </c>
      <c r="C105" s="123">
        <f>'[1]FINAL Allocations-FY13'!$C106</f>
        <v>664907.4558982301</v>
      </c>
      <c r="D105" s="116">
        <f>'FY14 Revised Finals'!C105</f>
        <v>637885.3955024411</v>
      </c>
      <c r="E105" s="108">
        <f t="shared" si="14"/>
        <v>-27022.060395788983</v>
      </c>
      <c r="F105" s="109">
        <f t="shared" si="22"/>
        <v>-0.04236193615077926</v>
      </c>
      <c r="G105" s="110"/>
      <c r="H105" s="127">
        <f>'[1]FINAL Allocations-FY13'!$D106</f>
        <v>0</v>
      </c>
      <c r="I105" s="119">
        <f>'FY14 Revised Finals'!D105</f>
        <v>0</v>
      </c>
      <c r="J105" s="108">
        <f t="shared" si="15"/>
        <v>0</v>
      </c>
      <c r="K105" s="114" t="s">
        <v>278</v>
      </c>
      <c r="L105" s="110"/>
      <c r="M105" s="115">
        <f>'[1]FINAL Allocations-FY13'!$G106</f>
        <v>0</v>
      </c>
      <c r="N105" s="116"/>
      <c r="O105" s="108">
        <f t="shared" si="23"/>
        <v>0</v>
      </c>
      <c r="P105" s="114" t="s">
        <v>278</v>
      </c>
      <c r="Q105" s="110"/>
      <c r="R105" s="117">
        <f>'[1]FINAL Allocations-FY13'!$H106</f>
        <v>114020</v>
      </c>
      <c r="S105" s="116">
        <f>'FY14 Revised Finals'!G105</f>
        <v>105046</v>
      </c>
      <c r="T105" s="108">
        <f t="shared" si="16"/>
        <v>-8974</v>
      </c>
      <c r="U105" s="109">
        <f t="shared" si="17"/>
        <v>-0.08542924052319936</v>
      </c>
      <c r="V105" s="110"/>
      <c r="W105" s="118">
        <f>'[1]FINAL Allocations-FY13'!$I106</f>
        <v>1004.7505553761705</v>
      </c>
      <c r="X105" s="119">
        <f>'FY14 Revised Finals'!H105</f>
        <v>425.0734986904945</v>
      </c>
      <c r="Y105" s="108">
        <f t="shared" si="18"/>
        <v>-579.677056685676</v>
      </c>
      <c r="Z105" s="109">
        <f t="shared" si="19"/>
        <v>-1.3637101782902534</v>
      </c>
      <c r="AA105" s="110"/>
      <c r="AB105" s="120">
        <f>'[1]FINAL Allocations-FY13'!$J106</f>
        <v>49861.949974567855</v>
      </c>
      <c r="AC105" s="116">
        <f>'FY14 Revised Finals'!I105</f>
        <v>47092.345968155714</v>
      </c>
      <c r="AD105" s="108">
        <f t="shared" si="20"/>
        <v>-2769.6040064121407</v>
      </c>
      <c r="AE105" s="109">
        <f t="shared" si="21"/>
        <v>-0.058812190165360906</v>
      </c>
      <c r="AF105" s="110"/>
    </row>
    <row r="106" spans="1:32" ht="24.75" customHeight="1">
      <c r="A106" s="125" t="s">
        <v>102</v>
      </c>
      <c r="B106" s="126" t="s">
        <v>238</v>
      </c>
      <c r="C106" s="123">
        <f>'[1]FINAL Allocations-FY13'!$C107</f>
        <v>2561386.741547024</v>
      </c>
      <c r="D106" s="116">
        <f>'FY14 Revised Finals'!C106</f>
        <v>2463549.7320377873</v>
      </c>
      <c r="E106" s="108">
        <f t="shared" si="14"/>
        <v>-97837.00950923655</v>
      </c>
      <c r="F106" s="109">
        <f t="shared" si="22"/>
        <v>-0.03971383578618005</v>
      </c>
      <c r="G106" s="110"/>
      <c r="H106" s="127">
        <f>'[1]FINAL Allocations-FY13'!$D107</f>
        <v>25323.120476664095</v>
      </c>
      <c r="I106" s="119">
        <f>'FY14 Revised Finals'!D106</f>
        <v>19131.079303683633</v>
      </c>
      <c r="J106" s="108">
        <f t="shared" si="15"/>
        <v>-6192.041172980462</v>
      </c>
      <c r="K106" s="109">
        <f>J106/I106</f>
        <v>-0.3236639749743864</v>
      </c>
      <c r="L106" s="110"/>
      <c r="M106" s="115">
        <f>'[1]FINAL Allocations-FY13'!$G107</f>
        <v>0</v>
      </c>
      <c r="N106" s="116"/>
      <c r="O106" s="108">
        <f t="shared" si="23"/>
        <v>0</v>
      </c>
      <c r="P106" s="114" t="s">
        <v>278</v>
      </c>
      <c r="Q106" s="110"/>
      <c r="R106" s="117">
        <f>'[1]FINAL Allocations-FY13'!$H107</f>
        <v>386451</v>
      </c>
      <c r="S106" s="116">
        <f>'FY14 Revised Finals'!G106</f>
        <v>361807</v>
      </c>
      <c r="T106" s="108">
        <f t="shared" si="16"/>
        <v>-24644</v>
      </c>
      <c r="U106" s="109">
        <f t="shared" si="17"/>
        <v>-0.06811366280917727</v>
      </c>
      <c r="V106" s="110"/>
      <c r="W106" s="128">
        <f>'[1]FINAL Allocations-FY13'!$I107</f>
        <v>84231.58822570229</v>
      </c>
      <c r="X106" s="116">
        <f>'FY14 Revised Finals'!H106</f>
        <v>73962.78877214604</v>
      </c>
      <c r="Y106" s="108">
        <f t="shared" si="18"/>
        <v>-10268.799453556247</v>
      </c>
      <c r="Z106" s="109">
        <f t="shared" si="19"/>
        <v>-0.13883737517241124</v>
      </c>
      <c r="AA106" s="110"/>
      <c r="AB106" s="120">
        <f>'[1]FINAL Allocations-FY13'!$J107</f>
        <v>0</v>
      </c>
      <c r="AC106" s="116">
        <f>'FY14 Revised Finals'!I106</f>
        <v>0</v>
      </c>
      <c r="AD106" s="108">
        <f t="shared" si="20"/>
        <v>0</v>
      </c>
      <c r="AE106" s="109">
        <v>0</v>
      </c>
      <c r="AF106" s="110"/>
    </row>
    <row r="107" spans="1:32" ht="24.75" customHeight="1">
      <c r="A107" s="125" t="s">
        <v>103</v>
      </c>
      <c r="B107" s="126" t="s">
        <v>239</v>
      </c>
      <c r="C107" s="123">
        <f>'[1]FINAL Allocations-FY13'!$C108</f>
        <v>1209334.4332889412</v>
      </c>
      <c r="D107" s="116">
        <f>'FY14 Revised Finals'!C107</f>
        <v>1160343.8052535048</v>
      </c>
      <c r="E107" s="108">
        <f t="shared" si="14"/>
        <v>-48990.628035436384</v>
      </c>
      <c r="F107" s="109">
        <f t="shared" si="22"/>
        <v>-0.04222078647175887</v>
      </c>
      <c r="G107" s="110"/>
      <c r="H107" s="127">
        <f>'[1]FINAL Allocations-FY13'!$D108</f>
        <v>0</v>
      </c>
      <c r="I107" s="119">
        <f>'FY14 Revised Finals'!D107</f>
        <v>0</v>
      </c>
      <c r="J107" s="108">
        <f t="shared" si="15"/>
        <v>0</v>
      </c>
      <c r="K107" s="114" t="s">
        <v>278</v>
      </c>
      <c r="L107" s="110"/>
      <c r="M107" s="115">
        <f>'[1]FINAL Allocations-FY13'!$G108</f>
        <v>0</v>
      </c>
      <c r="N107" s="116"/>
      <c r="O107" s="108">
        <f t="shared" si="23"/>
        <v>0</v>
      </c>
      <c r="P107" s="114" t="s">
        <v>278</v>
      </c>
      <c r="Q107" s="110"/>
      <c r="R107" s="117">
        <f>'[1]FINAL Allocations-FY13'!$H108</f>
        <v>184767</v>
      </c>
      <c r="S107" s="116">
        <f>'FY14 Revised Finals'!G107</f>
        <v>170487</v>
      </c>
      <c r="T107" s="108">
        <f t="shared" si="16"/>
        <v>-14280</v>
      </c>
      <c r="U107" s="109">
        <f t="shared" si="17"/>
        <v>-0.08376005208608281</v>
      </c>
      <c r="V107" s="110"/>
      <c r="W107" s="128">
        <f>'[1]FINAL Allocations-FY13'!$I108</f>
        <v>14401.424627058444</v>
      </c>
      <c r="X107" s="116">
        <f>'FY14 Revised Finals'!H107</f>
        <v>14027.425456786319</v>
      </c>
      <c r="Y107" s="108">
        <f t="shared" si="18"/>
        <v>-373.9991702721254</v>
      </c>
      <c r="Z107" s="109">
        <f t="shared" si="19"/>
        <v>-0.02666199663112012</v>
      </c>
      <c r="AA107" s="110"/>
      <c r="AB107" s="120">
        <f>'[1]FINAL Allocations-FY13'!$J108</f>
        <v>82763.39177521752</v>
      </c>
      <c r="AC107" s="116">
        <f>'FY14 Revised Finals'!I107</f>
        <v>78166.26267052317</v>
      </c>
      <c r="AD107" s="108">
        <f t="shared" si="20"/>
        <v>-4597.129104694352</v>
      </c>
      <c r="AE107" s="109">
        <f t="shared" si="21"/>
        <v>-0.0588121901653608</v>
      </c>
      <c r="AF107" s="110"/>
    </row>
    <row r="108" spans="1:32" ht="24.75" customHeight="1">
      <c r="A108" s="125" t="s">
        <v>104</v>
      </c>
      <c r="B108" s="126" t="s">
        <v>240</v>
      </c>
      <c r="C108" s="123">
        <f>'[1]FINAL Allocations-FY13'!$C109</f>
        <v>60104.44146686089</v>
      </c>
      <c r="D108" s="116">
        <f>'FY14 Revised Finals'!C108</f>
        <v>57670.61678198281</v>
      </c>
      <c r="E108" s="108">
        <f t="shared" si="14"/>
        <v>-2433.8246848780764</v>
      </c>
      <c r="F108" s="109">
        <f t="shared" si="22"/>
        <v>-0.0422021615284413</v>
      </c>
      <c r="G108" s="110"/>
      <c r="H108" s="127">
        <f>'[1]FINAL Allocations-FY13'!$D109</f>
        <v>0</v>
      </c>
      <c r="I108" s="119">
        <f>'FY14 Revised Finals'!D108</f>
        <v>0</v>
      </c>
      <c r="J108" s="108">
        <f t="shared" si="15"/>
        <v>0</v>
      </c>
      <c r="K108" s="114" t="s">
        <v>278</v>
      </c>
      <c r="L108" s="110"/>
      <c r="M108" s="115">
        <f>'[1]FINAL Allocations-FY13'!$G109</f>
        <v>0</v>
      </c>
      <c r="N108" s="116"/>
      <c r="O108" s="108">
        <f t="shared" si="23"/>
        <v>0</v>
      </c>
      <c r="P108" s="114" t="s">
        <v>278</v>
      </c>
      <c r="Q108" s="110"/>
      <c r="R108" s="117">
        <f>'[1]FINAL Allocations-FY13'!$H109</f>
        <v>16918</v>
      </c>
      <c r="S108" s="116">
        <f>'FY14 Revised Finals'!G108</f>
        <v>16215</v>
      </c>
      <c r="T108" s="108">
        <f t="shared" si="16"/>
        <v>-703</v>
      </c>
      <c r="U108" s="109">
        <f t="shared" si="17"/>
        <v>-0.043354918285538085</v>
      </c>
      <c r="V108" s="110"/>
      <c r="W108" s="128" t="str">
        <f>'[1]FINAL Allocations-FY13'!$I109</f>
        <v>N/A</v>
      </c>
      <c r="X108" s="112" t="str">
        <f>X101</f>
        <v>N/A</v>
      </c>
      <c r="Y108" s="113" t="s">
        <v>278</v>
      </c>
      <c r="Z108" s="114" t="s">
        <v>278</v>
      </c>
      <c r="AA108" s="110"/>
      <c r="AB108" s="120">
        <f>'[1]FINAL Allocations-FY13'!$J109</f>
        <v>0</v>
      </c>
      <c r="AC108" s="116">
        <f>'FY14 Revised Finals'!I108</f>
        <v>0</v>
      </c>
      <c r="AD108" s="108">
        <f t="shared" si="20"/>
        <v>0</v>
      </c>
      <c r="AE108" s="109">
        <v>0</v>
      </c>
      <c r="AF108" s="110"/>
    </row>
    <row r="109" spans="1:32" ht="24.75" customHeight="1">
      <c r="A109" s="125" t="s">
        <v>105</v>
      </c>
      <c r="B109" s="126" t="s">
        <v>241</v>
      </c>
      <c r="C109" s="123">
        <f>'[1]FINAL Allocations-FY13'!$C110</f>
        <v>1622199.4213067677</v>
      </c>
      <c r="D109" s="116">
        <f>'FY14 Revised Finals'!C109</f>
        <v>1555916.569557128</v>
      </c>
      <c r="E109" s="108">
        <f t="shared" si="14"/>
        <v>-66282.85174963973</v>
      </c>
      <c r="F109" s="109">
        <f t="shared" si="22"/>
        <v>-0.042600517949690775</v>
      </c>
      <c r="G109" s="110"/>
      <c r="H109" s="127">
        <f>'[1]FINAL Allocations-FY13'!$D110</f>
        <v>47427.59542531968</v>
      </c>
      <c r="I109" s="119">
        <f>'FY14 Revised Finals'!D109</f>
        <v>46990.994582809086</v>
      </c>
      <c r="J109" s="108">
        <f t="shared" si="15"/>
        <v>-436.60084251059743</v>
      </c>
      <c r="K109" s="109">
        <f>J109/I109</f>
        <v>-0.009291159857048885</v>
      </c>
      <c r="L109" s="110"/>
      <c r="M109" s="115">
        <f>'[1]FINAL Allocations-FY13'!$G110</f>
        <v>0</v>
      </c>
      <c r="N109" s="116"/>
      <c r="O109" s="108">
        <f t="shared" si="23"/>
        <v>0</v>
      </c>
      <c r="P109" s="114" t="s">
        <v>278</v>
      </c>
      <c r="Q109" s="110"/>
      <c r="R109" s="117">
        <f>'[1]FINAL Allocations-FY13'!$H110</f>
        <v>345009</v>
      </c>
      <c r="S109" s="116">
        <f>'FY14 Revised Finals'!G109</f>
        <v>325863</v>
      </c>
      <c r="T109" s="108">
        <f t="shared" si="16"/>
        <v>-19146</v>
      </c>
      <c r="U109" s="109">
        <f t="shared" si="17"/>
        <v>-0.058754752764198455</v>
      </c>
      <c r="V109" s="110"/>
      <c r="W109" s="118">
        <f>'[1]FINAL Allocations-FY13'!$I110</f>
        <v>2679.3348143364547</v>
      </c>
      <c r="X109" s="119">
        <f>'FY14 Revised Finals'!H109</f>
        <v>2267.0586596826374</v>
      </c>
      <c r="Y109" s="108">
        <f t="shared" si="18"/>
        <v>-412.27615465381723</v>
      </c>
      <c r="Z109" s="109">
        <f t="shared" si="19"/>
        <v>-0.18185508914512657</v>
      </c>
      <c r="AA109" s="110"/>
      <c r="AB109" s="120">
        <f>'[1]FINAL Allocations-FY13'!$J110</f>
        <v>137714.57916317842</v>
      </c>
      <c r="AC109" s="116">
        <f>'FY14 Revised Finals'!I109</f>
        <v>130065.16211498354</v>
      </c>
      <c r="AD109" s="108">
        <f t="shared" si="20"/>
        <v>-7649.417048194882</v>
      </c>
      <c r="AE109" s="109">
        <f t="shared" si="21"/>
        <v>-0.05881219016536072</v>
      </c>
      <c r="AF109" s="110"/>
    </row>
    <row r="110" spans="1:32" ht="24.75" customHeight="1">
      <c r="A110" s="125" t="s">
        <v>106</v>
      </c>
      <c r="B110" s="126" t="s">
        <v>242</v>
      </c>
      <c r="C110" s="123">
        <f>'[1]FINAL Allocations-FY13'!$C111</f>
        <v>1924403.789893037</v>
      </c>
      <c r="D110" s="116">
        <f>'FY14 Revised Finals'!C110</f>
        <v>1846851.629606328</v>
      </c>
      <c r="E110" s="108">
        <f t="shared" si="14"/>
        <v>-77552.16028670897</v>
      </c>
      <c r="F110" s="109">
        <f t="shared" si="22"/>
        <v>-0.04199154877603236</v>
      </c>
      <c r="G110" s="110"/>
      <c r="H110" s="127">
        <f>'[1]FINAL Allocations-FY13'!$D111</f>
        <v>0</v>
      </c>
      <c r="I110" s="119">
        <f>'FY14 Revised Finals'!D110</f>
        <v>0</v>
      </c>
      <c r="J110" s="108">
        <f t="shared" si="15"/>
        <v>0</v>
      </c>
      <c r="K110" s="114" t="s">
        <v>278</v>
      </c>
      <c r="L110" s="110"/>
      <c r="M110" s="115">
        <f>'[1]FINAL Allocations-FY13'!$G111</f>
        <v>0</v>
      </c>
      <c r="N110" s="116"/>
      <c r="O110" s="108">
        <f t="shared" si="23"/>
        <v>0</v>
      </c>
      <c r="P110" s="114" t="s">
        <v>278</v>
      </c>
      <c r="Q110" s="110"/>
      <c r="R110" s="117">
        <f>'[1]FINAL Allocations-FY13'!$H111</f>
        <v>334735</v>
      </c>
      <c r="S110" s="116">
        <f>'FY14 Revised Finals'!G110</f>
        <v>312012</v>
      </c>
      <c r="T110" s="108">
        <f t="shared" si="16"/>
        <v>-22723</v>
      </c>
      <c r="U110" s="109">
        <f t="shared" si="17"/>
        <v>-0.07282732715408381</v>
      </c>
      <c r="V110" s="110"/>
      <c r="W110" s="128">
        <f>'[1]FINAL Allocations-FY13'!$I111</f>
        <v>72509.4984129803</v>
      </c>
      <c r="X110" s="116">
        <f>'FY14 Revised Finals'!H110</f>
        <v>67161.61279309813</v>
      </c>
      <c r="Y110" s="108">
        <f t="shared" si="18"/>
        <v>-5347.885619882174</v>
      </c>
      <c r="Z110" s="109">
        <f t="shared" si="19"/>
        <v>-0.07962711729924017</v>
      </c>
      <c r="AA110" s="110"/>
      <c r="AB110" s="120">
        <f>'[1]FINAL Allocations-FY13'!$J111</f>
        <v>0</v>
      </c>
      <c r="AC110" s="116">
        <f>'FY14 Revised Finals'!I110</f>
        <v>0</v>
      </c>
      <c r="AD110" s="108">
        <f t="shared" si="20"/>
        <v>0</v>
      </c>
      <c r="AE110" s="109">
        <v>0</v>
      </c>
      <c r="AF110" s="110"/>
    </row>
    <row r="111" spans="1:32" ht="24.75" customHeight="1">
      <c r="A111" s="125" t="s">
        <v>107</v>
      </c>
      <c r="B111" s="126" t="s">
        <v>243</v>
      </c>
      <c r="C111" s="123">
        <f>'[1]FINAL Allocations-FY13'!$C112</f>
        <v>150544.1999920462</v>
      </c>
      <c r="D111" s="116">
        <f>'FY14 Revised Finals'!C111</f>
        <v>144448.17478718873</v>
      </c>
      <c r="E111" s="108">
        <f t="shared" si="14"/>
        <v>-6096.025204857462</v>
      </c>
      <c r="F111" s="109">
        <f t="shared" si="22"/>
        <v>-0.042202161528441307</v>
      </c>
      <c r="G111" s="110"/>
      <c r="H111" s="127">
        <f>'[1]FINAL Allocations-FY13'!$D112</f>
        <v>0</v>
      </c>
      <c r="I111" s="119">
        <f>'FY14 Revised Finals'!D111</f>
        <v>0</v>
      </c>
      <c r="J111" s="108">
        <f t="shared" si="15"/>
        <v>0</v>
      </c>
      <c r="K111" s="114" t="s">
        <v>278</v>
      </c>
      <c r="L111" s="110"/>
      <c r="M111" s="115">
        <f>'[1]FINAL Allocations-FY13'!$G112</f>
        <v>0</v>
      </c>
      <c r="N111" s="116"/>
      <c r="O111" s="108">
        <f t="shared" si="23"/>
        <v>0</v>
      </c>
      <c r="P111" s="114" t="s">
        <v>278</v>
      </c>
      <c r="Q111" s="110"/>
      <c r="R111" s="117">
        <f>'[1]FINAL Allocations-FY13'!$H112</f>
        <v>25167</v>
      </c>
      <c r="S111" s="116">
        <f>'FY14 Revised Finals'!G111</f>
        <v>23498</v>
      </c>
      <c r="T111" s="108">
        <f t="shared" si="16"/>
        <v>-1669</v>
      </c>
      <c r="U111" s="109">
        <f t="shared" si="17"/>
        <v>-0.07102732147416801</v>
      </c>
      <c r="V111" s="110"/>
      <c r="W111" s="128" t="str">
        <f>'[1]FINAL Allocations-FY13'!$I112</f>
        <v>released</v>
      </c>
      <c r="X111" s="112" t="str">
        <f>'FY14 Revised Finals'!H111</f>
        <v>released</v>
      </c>
      <c r="Y111" s="113" t="s">
        <v>282</v>
      </c>
      <c r="Z111" s="114" t="s">
        <v>282</v>
      </c>
      <c r="AA111" s="110"/>
      <c r="AB111" s="120">
        <f>'[1]FINAL Allocations-FY13'!$J112</f>
        <v>0</v>
      </c>
      <c r="AC111" s="116">
        <f>'FY14 Revised Finals'!I111</f>
        <v>0</v>
      </c>
      <c r="AD111" s="108">
        <f t="shared" si="20"/>
        <v>0</v>
      </c>
      <c r="AE111" s="109">
        <v>0</v>
      </c>
      <c r="AF111" s="110"/>
    </row>
    <row r="112" spans="1:32" ht="24.75" customHeight="1">
      <c r="A112" s="125" t="s">
        <v>108</v>
      </c>
      <c r="B112" s="126" t="s">
        <v>244</v>
      </c>
      <c r="C112" s="123">
        <f>'[1]FINAL Allocations-FY13'!$C113</f>
        <v>4660053.749779076</v>
      </c>
      <c r="D112" s="116">
        <f>'FY14 Revised Finals'!C112</f>
        <v>4470226.221758651</v>
      </c>
      <c r="E112" s="108">
        <f t="shared" si="14"/>
        <v>-189827.5280204257</v>
      </c>
      <c r="F112" s="109">
        <f t="shared" si="22"/>
        <v>-0.0424648594060962</v>
      </c>
      <c r="G112" s="110"/>
      <c r="H112" s="127">
        <f>'[1]FINAL Allocations-FY13'!$D113</f>
        <v>0</v>
      </c>
      <c r="I112" s="119">
        <f>'FY14 Revised Finals'!D112</f>
        <v>0</v>
      </c>
      <c r="J112" s="108">
        <f t="shared" si="15"/>
        <v>0</v>
      </c>
      <c r="K112" s="114" t="s">
        <v>278</v>
      </c>
      <c r="L112" s="110"/>
      <c r="M112" s="129">
        <f>'[5]FY14 Title I-D, Subpart 2'!$L$29</f>
        <v>181432.74471544716</v>
      </c>
      <c r="N112" s="119">
        <f>'[5]FY14 Title I-D, Subpart 2'!$E$11</f>
        <v>116355.17509727627</v>
      </c>
      <c r="O112" s="108">
        <f t="shared" si="23"/>
        <v>-65077.56961817089</v>
      </c>
      <c r="P112" s="109">
        <f>O112/N112</f>
        <v>-0.5593010329258168</v>
      </c>
      <c r="Q112" s="110"/>
      <c r="R112" s="117">
        <f>'[1]FINAL Allocations-FY13'!$H113</f>
        <v>673045</v>
      </c>
      <c r="S112" s="116">
        <f>'FY14 Revised Finals'!G112</f>
        <v>600534</v>
      </c>
      <c r="T112" s="108">
        <f t="shared" si="16"/>
        <v>-72511</v>
      </c>
      <c r="U112" s="109">
        <f t="shared" si="17"/>
        <v>-0.12074420432481758</v>
      </c>
      <c r="V112" s="110"/>
      <c r="W112" s="128">
        <f>'[1]FINAL Allocations-FY13'!$I113</f>
        <v>259225.643287052</v>
      </c>
      <c r="X112" s="116">
        <f>'FY14 Revised Finals'!H112</f>
        <v>222455.1309813588</v>
      </c>
      <c r="Y112" s="108">
        <f t="shared" si="18"/>
        <v>-36770.512305693206</v>
      </c>
      <c r="Z112" s="109">
        <f t="shared" si="19"/>
        <v>-0.16529406241825229</v>
      </c>
      <c r="AA112" s="110"/>
      <c r="AB112" s="120">
        <f>'[1]FINAL Allocations-FY13'!$J113</f>
        <v>0</v>
      </c>
      <c r="AC112" s="116">
        <f>'FY14 Revised Finals'!I112</f>
        <v>0</v>
      </c>
      <c r="AD112" s="108">
        <f t="shared" si="20"/>
        <v>0</v>
      </c>
      <c r="AE112" s="109">
        <v>0</v>
      </c>
      <c r="AF112" s="110"/>
    </row>
    <row r="113" spans="1:32" ht="24.75" customHeight="1">
      <c r="A113" s="125" t="s">
        <v>109</v>
      </c>
      <c r="B113" s="126" t="s">
        <v>245</v>
      </c>
      <c r="C113" s="123">
        <f>'[1]FINAL Allocations-FY13'!$C114</f>
        <v>1163163.8436677884</v>
      </c>
      <c r="D113" s="116">
        <f>'FY14 Revised Finals'!C113</f>
        <v>1115925.9285642724</v>
      </c>
      <c r="E113" s="108">
        <f t="shared" si="14"/>
        <v>-47237.915103516076</v>
      </c>
      <c r="F113" s="109">
        <f t="shared" si="22"/>
        <v>-0.042330690500480994</v>
      </c>
      <c r="G113" s="110"/>
      <c r="H113" s="127">
        <f>'[1]FINAL Allocations-FY13'!$D114</f>
        <v>0</v>
      </c>
      <c r="I113" s="119">
        <f>'FY14 Revised Finals'!D113</f>
        <v>0</v>
      </c>
      <c r="J113" s="108">
        <f t="shared" si="15"/>
        <v>0</v>
      </c>
      <c r="K113" s="114" t="s">
        <v>278</v>
      </c>
      <c r="L113" s="110"/>
      <c r="M113" s="115">
        <f>'[1]FINAL Allocations-FY13'!$G114</f>
        <v>0</v>
      </c>
      <c r="N113" s="116"/>
      <c r="O113" s="108">
        <f t="shared" si="23"/>
        <v>0</v>
      </c>
      <c r="P113" s="114" t="s">
        <v>278</v>
      </c>
      <c r="Q113" s="110"/>
      <c r="R113" s="117">
        <f>'[1]FINAL Allocations-FY13'!$H114</f>
        <v>207713</v>
      </c>
      <c r="S113" s="116">
        <f>'FY14 Revised Finals'!G113</f>
        <v>194490</v>
      </c>
      <c r="T113" s="108">
        <f t="shared" si="16"/>
        <v>-13223</v>
      </c>
      <c r="U113" s="109">
        <f t="shared" si="17"/>
        <v>-0.06798807136613708</v>
      </c>
      <c r="V113" s="110"/>
      <c r="W113" s="128" t="str">
        <f>'[1]FINAL Allocations-FY13'!$I114</f>
        <v>N/A</v>
      </c>
      <c r="X113" s="112" t="s">
        <v>278</v>
      </c>
      <c r="Y113" s="113" t="s">
        <v>278</v>
      </c>
      <c r="Z113" s="114" t="s">
        <v>278</v>
      </c>
      <c r="AA113" s="110"/>
      <c r="AB113" s="120">
        <f>'[1]FINAL Allocations-FY13'!$J114</f>
        <v>55711.543513906356</v>
      </c>
      <c r="AC113" s="116">
        <f>'FY14 Revised Finals'!I113</f>
        <v>52617.02125398231</v>
      </c>
      <c r="AD113" s="108">
        <f t="shared" si="20"/>
        <v>-3094.522259924044</v>
      </c>
      <c r="AE113" s="109">
        <f t="shared" si="21"/>
        <v>-0.058812190165360906</v>
      </c>
      <c r="AF113" s="110"/>
    </row>
    <row r="114" spans="1:32" ht="24.75" customHeight="1">
      <c r="A114" s="125" t="s">
        <v>110</v>
      </c>
      <c r="B114" s="126" t="s">
        <v>246</v>
      </c>
      <c r="C114" s="123">
        <f>'[1]FINAL Allocations-FY13'!$C115</f>
        <v>703753.3050462259</v>
      </c>
      <c r="D114" s="116">
        <f>'FY14 Revised Finals'!C114</f>
        <v>675220.8866581402</v>
      </c>
      <c r="E114" s="108">
        <f t="shared" si="14"/>
        <v>-28532.418388085673</v>
      </c>
      <c r="F114" s="109">
        <f t="shared" si="22"/>
        <v>-0.04225642149386211</v>
      </c>
      <c r="G114" s="110"/>
      <c r="H114" s="127">
        <f>'[1]FINAL Allocations-FY13'!$D115</f>
        <v>0</v>
      </c>
      <c r="I114" s="119">
        <f>'FY14 Revised Finals'!D114</f>
        <v>0</v>
      </c>
      <c r="J114" s="108">
        <f t="shared" si="15"/>
        <v>0</v>
      </c>
      <c r="K114" s="114" t="s">
        <v>278</v>
      </c>
      <c r="L114" s="110"/>
      <c r="M114" s="115">
        <f>'[1]FINAL Allocations-FY13'!$G115</f>
        <v>0</v>
      </c>
      <c r="N114" s="116"/>
      <c r="O114" s="108">
        <f t="shared" si="23"/>
        <v>0</v>
      </c>
      <c r="P114" s="114" t="s">
        <v>278</v>
      </c>
      <c r="Q114" s="110"/>
      <c r="R114" s="117">
        <f>'[1]FINAL Allocations-FY13'!$H115</f>
        <v>93726</v>
      </c>
      <c r="S114" s="116">
        <f>'FY14 Revised Finals'!G114</f>
        <v>85765</v>
      </c>
      <c r="T114" s="108">
        <f t="shared" si="16"/>
        <v>-7961</v>
      </c>
      <c r="U114" s="109">
        <f t="shared" si="17"/>
        <v>-0.092823412814085</v>
      </c>
      <c r="V114" s="110"/>
      <c r="W114" s="128" t="str">
        <f>'[1]FINAL Allocations-FY13'!$I115</f>
        <v>released</v>
      </c>
      <c r="X114" s="112" t="str">
        <f>'FY14 Revised Finals'!H114</f>
        <v>released</v>
      </c>
      <c r="Y114" s="113" t="s">
        <v>282</v>
      </c>
      <c r="Z114" s="114" t="s">
        <v>282</v>
      </c>
      <c r="AA114" s="110"/>
      <c r="AB114" s="120">
        <f>'[1]FINAL Allocations-FY13'!$J115</f>
        <v>43537.493068021446</v>
      </c>
      <c r="AC114" s="116">
        <f>'FY14 Revised Finals'!I114</f>
        <v>41119.183810324226</v>
      </c>
      <c r="AD114" s="108">
        <f t="shared" si="20"/>
        <v>-2418.3092576972194</v>
      </c>
      <c r="AE114" s="109">
        <f t="shared" si="21"/>
        <v>-0.05881219016536095</v>
      </c>
      <c r="AF114" s="110"/>
    </row>
    <row r="115" spans="1:32" ht="24.75" customHeight="1">
      <c r="A115" s="125" t="s">
        <v>111</v>
      </c>
      <c r="B115" s="126" t="s">
        <v>247</v>
      </c>
      <c r="C115" s="123">
        <f>'[1]FINAL Allocations-FY13'!$C116</f>
        <v>3162016.811339482</v>
      </c>
      <c r="D115" s="116">
        <f>'FY14 Revised Finals'!C115</f>
        <v>3041159.033496967</v>
      </c>
      <c r="E115" s="108">
        <f t="shared" si="14"/>
        <v>-120857.77784251515</v>
      </c>
      <c r="F115" s="109">
        <f t="shared" si="22"/>
        <v>-0.03974069639611817</v>
      </c>
      <c r="G115" s="110"/>
      <c r="H115" s="127">
        <f>'[1]FINAL Allocations-FY13'!$D116</f>
        <v>50599.37064748751</v>
      </c>
      <c r="I115" s="119">
        <f>'FY14 Revised Finals'!D115</f>
        <v>43049.77398276799</v>
      </c>
      <c r="J115" s="108">
        <f t="shared" si="15"/>
        <v>-7549.596664719516</v>
      </c>
      <c r="K115" s="109">
        <f>J115/I115</f>
        <v>-0.17536901977096273</v>
      </c>
      <c r="L115" s="110"/>
      <c r="M115" s="115">
        <f>'[5]FY14 Title I-D, Subpart 2'!$L$30</f>
        <v>46989.7756097561</v>
      </c>
      <c r="N115" s="116">
        <f>'[5]FY14 Title I-D, Subpart 2'!$E$12</f>
        <v>49950.45395590143</v>
      </c>
      <c r="O115" s="108">
        <f t="shared" si="23"/>
        <v>2960.6783461453306</v>
      </c>
      <c r="P115" s="109">
        <f>O115/N115</f>
        <v>0.059272301083773016</v>
      </c>
      <c r="Q115" s="110"/>
      <c r="R115" s="117">
        <f>'[1]FINAL Allocations-FY13'!$H116</f>
        <v>493876</v>
      </c>
      <c r="S115" s="116">
        <f>'FY14 Revised Finals'!G115</f>
        <v>461068</v>
      </c>
      <c r="T115" s="108">
        <f t="shared" si="16"/>
        <v>-32808</v>
      </c>
      <c r="U115" s="109">
        <f t="shared" si="17"/>
        <v>-0.07115653222518153</v>
      </c>
      <c r="V115" s="110"/>
      <c r="W115" s="128">
        <f>'[1]FINAL Allocations-FY13'!$I116</f>
        <v>61624.700729738455</v>
      </c>
      <c r="X115" s="116">
        <f>'FY14 Revised Finals'!H115</f>
        <v>60927.20147897088</v>
      </c>
      <c r="Y115" s="108">
        <f t="shared" si="18"/>
        <v>-697.4992507675779</v>
      </c>
      <c r="Z115" s="109">
        <f t="shared" si="19"/>
        <v>-0.011448076291643247</v>
      </c>
      <c r="AA115" s="110"/>
      <c r="AB115" s="120">
        <f>'[1]FINAL Allocations-FY13'!$J116</f>
        <v>272538.4540868633</v>
      </c>
      <c r="AC115" s="116">
        <f>'FY14 Revised Finals'!I115</f>
        <v>257400.185432602</v>
      </c>
      <c r="AD115" s="108">
        <f t="shared" si="20"/>
        <v>-15138.268654261308</v>
      </c>
      <c r="AE115" s="109">
        <f t="shared" si="21"/>
        <v>-0.058812190165360746</v>
      </c>
      <c r="AF115" s="110"/>
    </row>
    <row r="116" spans="1:32" ht="24.75" customHeight="1">
      <c r="A116" s="130">
        <v>792</v>
      </c>
      <c r="B116" s="131" t="s">
        <v>283</v>
      </c>
      <c r="C116" s="106">
        <f>SUM('[1]FINAL Allocations-FY13'!$C$91,'[1]FINAL Allocations-FY13'!$C$117)</f>
        <v>61232107.269643046</v>
      </c>
      <c r="D116" s="107">
        <f>'FY14 Revised Finals'!C116</f>
        <v>57693845.35468142</v>
      </c>
      <c r="E116" s="108">
        <f t="shared" si="14"/>
        <v>-3538261.9149616286</v>
      </c>
      <c r="F116" s="109">
        <f t="shared" si="22"/>
        <v>-0.06132823862250197</v>
      </c>
      <c r="G116" s="110"/>
      <c r="H116" s="132">
        <v>648362.7806603566</v>
      </c>
      <c r="I116" s="116">
        <f>'FY14 Revised Finals'!D116</f>
        <v>918070.9728983574</v>
      </c>
      <c r="J116" s="108">
        <f t="shared" si="15"/>
        <v>269708.1922380008</v>
      </c>
      <c r="K116" s="109">
        <f>J116/I116</f>
        <v>0.2937770610332335</v>
      </c>
      <c r="L116" s="110"/>
      <c r="M116" s="115">
        <f>SUM('[5]FY14 Title I-D, Subpart 2'!$L$28,'[5]FY14 Title I-D, Subpart 2'!$L$31)</f>
        <v>135748.24065040651</v>
      </c>
      <c r="N116" s="116">
        <f>'[5]FY14 Title I-D, Subpart 2'!$E$13</f>
        <v>90909.82619974061</v>
      </c>
      <c r="O116" s="108">
        <f t="shared" si="23"/>
        <v>-44838.41445066591</v>
      </c>
      <c r="P116" s="109">
        <f>O116/N116</f>
        <v>-0.49321856970829675</v>
      </c>
      <c r="Q116" s="110"/>
      <c r="R116" s="117">
        <f>SUM('[1]FINAL Allocations-FY13'!$H$91,'[1]FINAL Allocations-FY13'!$H$117)</f>
        <v>7448357.3</v>
      </c>
      <c r="S116" s="116">
        <f>'FY14 Revised Finals'!G116</f>
        <v>6974442.790000001</v>
      </c>
      <c r="T116" s="108">
        <f t="shared" si="16"/>
        <v>-473914.50999999885</v>
      </c>
      <c r="U116" s="109">
        <f t="shared" si="17"/>
        <v>-0.06795016093321468</v>
      </c>
      <c r="V116" s="110"/>
      <c r="W116" s="128">
        <f>SUM('[1]FINAL Allocations-FY13'!$I$91,'[1]FINAL Allocations-FY13'!$I$117)</f>
        <v>1274860.9963464644</v>
      </c>
      <c r="X116" s="119">
        <f>'FY14 Revised Finals'!H116</f>
        <v>1134521.1680049298</v>
      </c>
      <c r="Y116" s="108">
        <f t="shared" si="18"/>
        <v>-140339.8283415346</v>
      </c>
      <c r="Z116" s="109">
        <f t="shared" si="19"/>
        <v>-0.12369961204718992</v>
      </c>
      <c r="AA116" s="110"/>
      <c r="AB116" s="120">
        <f>SUM('[1]FINAL Allocations-FY13'!$J$91,'[1]FINAL Allocations-FY13'!$J$117)</f>
        <v>0</v>
      </c>
      <c r="AC116" s="116">
        <f>'FY14 Revised Finals'!I116</f>
        <v>0</v>
      </c>
      <c r="AD116" s="108">
        <f t="shared" si="20"/>
        <v>0</v>
      </c>
      <c r="AE116" s="109">
        <v>0</v>
      </c>
      <c r="AF116" s="110"/>
    </row>
    <row r="117" spans="1:32" ht="24.75" customHeight="1">
      <c r="A117" s="125" t="s">
        <v>112</v>
      </c>
      <c r="B117" s="126" t="s">
        <v>248</v>
      </c>
      <c r="C117" s="123">
        <f>'[1]FINAL Allocations-FY13'!$C118</f>
        <v>717732.303661777</v>
      </c>
      <c r="D117" s="116">
        <f>'FY14 Revised Finals'!C117</f>
        <v>689424.3524455905</v>
      </c>
      <c r="E117" s="108">
        <f t="shared" si="14"/>
        <v>-28307.951216186513</v>
      </c>
      <c r="F117" s="109">
        <f t="shared" si="22"/>
        <v>-0.041060271682846566</v>
      </c>
      <c r="G117" s="110"/>
      <c r="H117" s="132">
        <f>'[1]FINAL Allocations-FY13'!$D118</f>
        <v>0</v>
      </c>
      <c r="I117" s="119">
        <f>'FY14 Revised Finals'!D117</f>
        <v>0</v>
      </c>
      <c r="J117" s="108">
        <f t="shared" si="15"/>
        <v>0</v>
      </c>
      <c r="K117" s="114" t="s">
        <v>278</v>
      </c>
      <c r="L117" s="110"/>
      <c r="M117" s="129">
        <f>'[1]FINAL Allocations-FY13'!$G118</f>
        <v>0</v>
      </c>
      <c r="N117" s="116"/>
      <c r="O117" s="108">
        <f t="shared" si="23"/>
        <v>0</v>
      </c>
      <c r="P117" s="114" t="s">
        <v>278</v>
      </c>
      <c r="Q117" s="110"/>
      <c r="R117" s="117">
        <f>'[1]FINAL Allocations-FY13'!$H118</f>
        <v>121806</v>
      </c>
      <c r="S117" s="116">
        <f>'FY14 Revised Finals'!G117</f>
        <v>112711</v>
      </c>
      <c r="T117" s="108">
        <f t="shared" si="16"/>
        <v>-9095</v>
      </c>
      <c r="U117" s="109">
        <f t="shared" si="17"/>
        <v>-0.08069310005234627</v>
      </c>
      <c r="V117" s="110"/>
      <c r="W117" s="118">
        <f>'[1]FINAL Allocations-FY13'!$I118</f>
        <v>3014.2516661285117</v>
      </c>
      <c r="X117" s="119">
        <f>'FY14 Revised Finals'!H117</f>
        <v>2550.440992142967</v>
      </c>
      <c r="Y117" s="108">
        <f t="shared" si="18"/>
        <v>-463.8106739855448</v>
      </c>
      <c r="Z117" s="109">
        <f t="shared" si="19"/>
        <v>-0.18185508914512677</v>
      </c>
      <c r="AA117" s="110"/>
      <c r="AB117" s="120">
        <f>'[1]FINAL Allocations-FY13'!$J118</f>
        <v>0</v>
      </c>
      <c r="AC117" s="116">
        <f>'FY14 Revised Finals'!I117</f>
        <v>0</v>
      </c>
      <c r="AD117" s="108">
        <f t="shared" si="20"/>
        <v>0</v>
      </c>
      <c r="AE117" s="109">
        <v>0</v>
      </c>
      <c r="AF117" s="110"/>
    </row>
    <row r="118" spans="1:32" ht="24.75" customHeight="1">
      <c r="A118" s="125" t="s">
        <v>113</v>
      </c>
      <c r="B118" s="126" t="s">
        <v>249</v>
      </c>
      <c r="C118" s="123">
        <f>'[1]FINAL Allocations-FY13'!$C119</f>
        <v>75056.27551002425</v>
      </c>
      <c r="D118" s="116">
        <f>'FY14 Revised Finals'!C118</f>
        <v>72017.00234429611</v>
      </c>
      <c r="E118" s="108">
        <f t="shared" si="14"/>
        <v>-3039.27316572814</v>
      </c>
      <c r="F118" s="109">
        <f t="shared" si="22"/>
        <v>-0.04220216152844158</v>
      </c>
      <c r="G118" s="110"/>
      <c r="H118" s="132">
        <f>'[1]FINAL Allocations-FY13'!$D119</f>
        <v>0</v>
      </c>
      <c r="I118" s="119">
        <f>'FY14 Revised Finals'!D118</f>
        <v>0</v>
      </c>
      <c r="J118" s="108">
        <f t="shared" si="15"/>
        <v>0</v>
      </c>
      <c r="K118" s="114" t="s">
        <v>278</v>
      </c>
      <c r="L118" s="110"/>
      <c r="M118" s="129">
        <f>'[1]FINAL Allocations-FY13'!$G119</f>
        <v>0</v>
      </c>
      <c r="N118" s="116"/>
      <c r="O118" s="108">
        <f t="shared" si="23"/>
        <v>0</v>
      </c>
      <c r="P118" s="114" t="s">
        <v>278</v>
      </c>
      <c r="Q118" s="110"/>
      <c r="R118" s="117">
        <f>'[1]FINAL Allocations-FY13'!$H119</f>
        <v>13463</v>
      </c>
      <c r="S118" s="116">
        <f>'FY14 Revised Finals'!G118</f>
        <v>12796</v>
      </c>
      <c r="T118" s="108">
        <f t="shared" si="16"/>
        <v>-667</v>
      </c>
      <c r="U118" s="109">
        <f t="shared" si="17"/>
        <v>-0.0521256642700844</v>
      </c>
      <c r="V118" s="110"/>
      <c r="W118" s="128" t="str">
        <f>'[1]FINAL Allocations-FY13'!$I119</f>
        <v>released</v>
      </c>
      <c r="X118" s="112" t="str">
        <f>'FY14 Revised Finals'!H118</f>
        <v>released</v>
      </c>
      <c r="Y118" s="113" t="s">
        <v>282</v>
      </c>
      <c r="Z118" s="114" t="s">
        <v>282</v>
      </c>
      <c r="AA118" s="110"/>
      <c r="AB118" s="120">
        <f>'[1]FINAL Allocations-FY13'!$J119</f>
        <v>0</v>
      </c>
      <c r="AC118" s="116">
        <f>'FY14 Revised Finals'!I118</f>
        <v>0</v>
      </c>
      <c r="AD118" s="108">
        <f t="shared" si="20"/>
        <v>0</v>
      </c>
      <c r="AE118" s="109">
        <v>0</v>
      </c>
      <c r="AF118" s="110"/>
    </row>
    <row r="119" spans="1:32" ht="24.75" customHeight="1">
      <c r="A119" s="125" t="s">
        <v>114</v>
      </c>
      <c r="B119" s="126" t="s">
        <v>250</v>
      </c>
      <c r="C119" s="123">
        <f>'[1]FINAL Allocations-FY13'!$C120</f>
        <v>441036.90445093316</v>
      </c>
      <c r="D119" s="116">
        <f>'FY14 Revised Finals'!C119</f>
        <v>423177.883074173</v>
      </c>
      <c r="E119" s="108">
        <f t="shared" si="14"/>
        <v>-17859.021376760153</v>
      </c>
      <c r="F119" s="109">
        <f t="shared" si="22"/>
        <v>-0.04220216152844144</v>
      </c>
      <c r="G119" s="110"/>
      <c r="H119" s="132">
        <f>'[1]FINAL Allocations-FY13'!$D120</f>
        <v>0</v>
      </c>
      <c r="I119" s="119">
        <f>'FY14 Revised Finals'!D119</f>
        <v>0</v>
      </c>
      <c r="J119" s="108">
        <f t="shared" si="15"/>
        <v>0</v>
      </c>
      <c r="K119" s="114" t="s">
        <v>278</v>
      </c>
      <c r="L119" s="110"/>
      <c r="M119" s="129">
        <f>'[1]FINAL Allocations-FY13'!$G120</f>
        <v>0</v>
      </c>
      <c r="N119" s="116"/>
      <c r="O119" s="108">
        <f t="shared" si="23"/>
        <v>0</v>
      </c>
      <c r="P119" s="114" t="s">
        <v>278</v>
      </c>
      <c r="Q119" s="110"/>
      <c r="R119" s="117">
        <f>'[1]FINAL Allocations-FY13'!$H120</f>
        <v>77954</v>
      </c>
      <c r="S119" s="116">
        <f>'FY14 Revised Finals'!G119</f>
        <v>72515</v>
      </c>
      <c r="T119" s="108">
        <f t="shared" si="16"/>
        <v>-5439</v>
      </c>
      <c r="U119" s="109">
        <f t="shared" si="17"/>
        <v>-0.0750051713438599</v>
      </c>
      <c r="V119" s="110"/>
      <c r="W119" s="128" t="str">
        <f>'[1]FINAL Allocations-FY13'!$I120</f>
        <v>released</v>
      </c>
      <c r="X119" s="112" t="str">
        <f>'FY14 Revised Finals'!H119</f>
        <v>released</v>
      </c>
      <c r="Y119" s="113" t="s">
        <v>282</v>
      </c>
      <c r="Z119" s="114" t="s">
        <v>282</v>
      </c>
      <c r="AA119" s="110"/>
      <c r="AB119" s="120">
        <f>'[1]FINAL Allocations-FY13'!$J120</f>
        <v>41476.626432561876</v>
      </c>
      <c r="AC119" s="116">
        <f>'FY14 Revised Finals'!I119</f>
        <v>39172.788921219566</v>
      </c>
      <c r="AD119" s="108">
        <f t="shared" si="20"/>
        <v>-2303.83751134231</v>
      </c>
      <c r="AE119" s="109">
        <f t="shared" si="21"/>
        <v>-0.058812190165360954</v>
      </c>
      <c r="AF119" s="110"/>
    </row>
    <row r="120" spans="1:32" ht="24.75" customHeight="1">
      <c r="A120" s="125" t="s">
        <v>115</v>
      </c>
      <c r="B120" s="126" t="s">
        <v>251</v>
      </c>
      <c r="C120" s="123">
        <f>'[1]FINAL Allocations-FY13'!$C121</f>
        <v>2602491.4048961266</v>
      </c>
      <c r="D120" s="116">
        <f>'FY14 Revised Finals'!C120</f>
        <v>2494970.667227491</v>
      </c>
      <c r="E120" s="108">
        <f t="shared" si="14"/>
        <v>-107520.73766863579</v>
      </c>
      <c r="F120" s="109">
        <f t="shared" si="22"/>
        <v>-0.043094990687051665</v>
      </c>
      <c r="G120" s="110"/>
      <c r="H120" s="133">
        <f>'[1]FINAL Allocations-FY13'!$D121</f>
        <v>33216.22724819562</v>
      </c>
      <c r="I120" s="119">
        <f>'FY14 Revised Finals'!D120</f>
        <v>34974.30069387509</v>
      </c>
      <c r="J120" s="108">
        <f t="shared" si="15"/>
        <v>1758.0734456794744</v>
      </c>
      <c r="K120" s="109">
        <f>J120/I120</f>
        <v>0.05026757964562702</v>
      </c>
      <c r="L120" s="110"/>
      <c r="M120" s="129">
        <f>'[1]FINAL Allocations-FY13'!$G121</f>
        <v>0</v>
      </c>
      <c r="N120" s="116"/>
      <c r="O120" s="108">
        <f t="shared" si="23"/>
        <v>0</v>
      </c>
      <c r="P120" s="114" t="s">
        <v>278</v>
      </c>
      <c r="Q120" s="110"/>
      <c r="R120" s="117">
        <f>'[1]FINAL Allocations-FY13'!$H121</f>
        <v>490203</v>
      </c>
      <c r="S120" s="116">
        <f>'FY14 Revised Finals'!G120</f>
        <v>453632</v>
      </c>
      <c r="T120" s="108">
        <f t="shared" si="16"/>
        <v>-36571</v>
      </c>
      <c r="U120" s="109">
        <f t="shared" si="17"/>
        <v>-0.08061821035553048</v>
      </c>
      <c r="V120" s="110"/>
      <c r="W120" s="128" t="str">
        <f>'[1]FINAL Allocations-FY13'!$I121</f>
        <v>released</v>
      </c>
      <c r="X120" s="112" t="str">
        <f>'FY14 Revised Finals'!H120</f>
        <v>released</v>
      </c>
      <c r="Y120" s="113" t="s">
        <v>282</v>
      </c>
      <c r="Z120" s="114" t="s">
        <v>282</v>
      </c>
      <c r="AA120" s="110"/>
      <c r="AB120" s="120">
        <f>'[1]FINAL Allocations-FY13'!$J121</f>
        <v>0</v>
      </c>
      <c r="AC120" s="116">
        <f>'FY14 Revised Finals'!I120</f>
        <v>0</v>
      </c>
      <c r="AD120" s="108">
        <f t="shared" si="20"/>
        <v>0</v>
      </c>
      <c r="AE120" s="109">
        <v>0</v>
      </c>
      <c r="AF120" s="110"/>
    </row>
    <row r="121" spans="1:32" ht="24.75" customHeight="1">
      <c r="A121" s="125" t="s">
        <v>116</v>
      </c>
      <c r="B121" s="126" t="s">
        <v>252</v>
      </c>
      <c r="C121" s="123">
        <f>'[1]FINAL Allocations-FY13'!$C122</f>
        <v>4123052.722049617</v>
      </c>
      <c r="D121" s="116">
        <f>'FY14 Revised Finals'!C121</f>
        <v>3957558.594582618</v>
      </c>
      <c r="E121" s="108">
        <f t="shared" si="14"/>
        <v>-165494.127466999</v>
      </c>
      <c r="F121" s="109">
        <f t="shared" si="22"/>
        <v>-0.04181722734150769</v>
      </c>
      <c r="G121" s="110"/>
      <c r="H121" s="133">
        <f>'[1]FINAL Allocations-FY13'!$D122</f>
        <v>0</v>
      </c>
      <c r="I121" s="119">
        <f>'FY14 Revised Finals'!D121</f>
        <v>0</v>
      </c>
      <c r="J121" s="108">
        <f t="shared" si="15"/>
        <v>0</v>
      </c>
      <c r="K121" s="114" t="s">
        <v>278</v>
      </c>
      <c r="L121" s="110"/>
      <c r="M121" s="129">
        <f>'[5]FY14 Title I-D, Subpart 2'!$L$32</f>
        <v>31326.517073170733</v>
      </c>
      <c r="N121" s="119">
        <f>'[5]FY14 Title I-D, Subpart 2'!$E$14</f>
        <v>23799.922178988327</v>
      </c>
      <c r="O121" s="108">
        <f t="shared" si="23"/>
        <v>-7526.594894182406</v>
      </c>
      <c r="P121" s="109">
        <f>O121/N121</f>
        <v>-0.31624451700212836</v>
      </c>
      <c r="Q121" s="110"/>
      <c r="R121" s="117">
        <f>'[1]FINAL Allocations-FY13'!$H122</f>
        <v>712278</v>
      </c>
      <c r="S121" s="116">
        <f>'FY14 Revised Finals'!G121</f>
        <v>655953</v>
      </c>
      <c r="T121" s="108">
        <f t="shared" si="16"/>
        <v>-56325</v>
      </c>
      <c r="U121" s="109">
        <f t="shared" si="17"/>
        <v>-0.08586743257519974</v>
      </c>
      <c r="V121" s="110"/>
      <c r="W121" s="128">
        <f>'[1]FINAL Allocations-FY13'!$I122</f>
        <v>73514.24896835648</v>
      </c>
      <c r="X121" s="116">
        <f>'FY14 Revised Finals'!H121</f>
        <v>64752.862967185334</v>
      </c>
      <c r="Y121" s="108">
        <f t="shared" si="18"/>
        <v>-8761.386001171144</v>
      </c>
      <c r="Z121" s="109">
        <f t="shared" si="19"/>
        <v>-0.1353049981065877</v>
      </c>
      <c r="AA121" s="110"/>
      <c r="AB121" s="120">
        <f>'[1]FINAL Allocations-FY13'!$J122</f>
        <v>0</v>
      </c>
      <c r="AC121" s="116">
        <f>'FY14 Revised Finals'!I121</f>
        <v>0</v>
      </c>
      <c r="AD121" s="108">
        <f t="shared" si="20"/>
        <v>0</v>
      </c>
      <c r="AE121" s="109">
        <v>0</v>
      </c>
      <c r="AF121" s="110"/>
    </row>
    <row r="122" spans="1:32" ht="24.75" customHeight="1">
      <c r="A122" s="125" t="s">
        <v>117</v>
      </c>
      <c r="B122" s="126" t="s">
        <v>253</v>
      </c>
      <c r="C122" s="123">
        <f>'[1]FINAL Allocations-FY13'!$C123</f>
        <v>533803.1568130854</v>
      </c>
      <c r="D122" s="116">
        <f>'FY14 Revised Finals'!C122</f>
        <v>512187.7276000239</v>
      </c>
      <c r="E122" s="108">
        <f t="shared" si="14"/>
        <v>-21615.42921306152</v>
      </c>
      <c r="F122" s="109">
        <f t="shared" si="22"/>
        <v>-0.04220216152844134</v>
      </c>
      <c r="G122" s="110"/>
      <c r="H122" s="133">
        <f>'[1]FINAL Allocations-FY13'!$D123</f>
        <v>0</v>
      </c>
      <c r="I122" s="119">
        <f>'FY14 Revised Finals'!D122</f>
        <v>0</v>
      </c>
      <c r="J122" s="108">
        <f t="shared" si="15"/>
        <v>0</v>
      </c>
      <c r="K122" s="114" t="s">
        <v>278</v>
      </c>
      <c r="L122" s="110"/>
      <c r="M122" s="129">
        <f>'[1]FINAL Allocations-FY13'!$G123</f>
        <v>0</v>
      </c>
      <c r="N122" s="116"/>
      <c r="O122" s="108">
        <f t="shared" si="23"/>
        <v>0</v>
      </c>
      <c r="P122" s="114" t="s">
        <v>278</v>
      </c>
      <c r="Q122" s="110"/>
      <c r="R122" s="117">
        <f>'[1]FINAL Allocations-FY13'!$H123</f>
        <v>51484</v>
      </c>
      <c r="S122" s="116">
        <f>'FY14 Revised Finals'!G122</f>
        <v>46316</v>
      </c>
      <c r="T122" s="108">
        <f t="shared" si="16"/>
        <v>-5168</v>
      </c>
      <c r="U122" s="109">
        <f t="shared" si="17"/>
        <v>-0.11158131099404094</v>
      </c>
      <c r="V122" s="110"/>
      <c r="W122" s="128">
        <f>'[1]FINAL Allocations-FY13'!$I123</f>
        <v>10549.880831449791</v>
      </c>
      <c r="X122" s="119">
        <f>'FY14 Revised Finals'!H122</f>
        <v>6942.867145278077</v>
      </c>
      <c r="Y122" s="108">
        <f t="shared" si="18"/>
        <v>-3607.0136861717137</v>
      </c>
      <c r="Z122" s="109">
        <f t="shared" si="19"/>
        <v>-0.51952797175802</v>
      </c>
      <c r="AA122" s="110"/>
      <c r="AB122" s="120">
        <f>'[1]FINAL Allocations-FY13'!$J123</f>
        <v>28824.433924061894</v>
      </c>
      <c r="AC122" s="116">
        <f>'FY14 Revised Finals'!I122</f>
        <v>27223.368026732118</v>
      </c>
      <c r="AD122" s="108">
        <f t="shared" si="20"/>
        <v>-1601.065897329776</v>
      </c>
      <c r="AE122" s="109">
        <f t="shared" si="21"/>
        <v>-0.058812190165360934</v>
      </c>
      <c r="AF122" s="110"/>
    </row>
    <row r="123" spans="1:32" ht="24.75" customHeight="1">
      <c r="A123" s="125" t="s">
        <v>118</v>
      </c>
      <c r="B123" s="126" t="s">
        <v>254</v>
      </c>
      <c r="C123" s="123">
        <f>'[1]FINAL Allocations-FY13'!$C124</f>
        <v>1998592.3511515711</v>
      </c>
      <c r="D123" s="116">
        <f>'FY14 Revised Finals'!C123</f>
        <v>1917988.7817533177</v>
      </c>
      <c r="E123" s="108">
        <f t="shared" si="14"/>
        <v>-80603.56939825346</v>
      </c>
      <c r="F123" s="109">
        <f t="shared" si="22"/>
        <v>-0.042025047364755805</v>
      </c>
      <c r="G123" s="110"/>
      <c r="H123" s="133">
        <f>'[1]FINAL Allocations-FY13'!$D124</f>
        <v>0</v>
      </c>
      <c r="I123" s="119">
        <f>'FY14 Revised Finals'!D123</f>
        <v>0</v>
      </c>
      <c r="J123" s="108">
        <f t="shared" si="15"/>
        <v>0</v>
      </c>
      <c r="K123" s="114" t="s">
        <v>278</v>
      </c>
      <c r="L123" s="110"/>
      <c r="M123" s="129">
        <f>'[1]FINAL Allocations-FY13'!$G124</f>
        <v>0</v>
      </c>
      <c r="N123" s="116"/>
      <c r="O123" s="108">
        <f t="shared" si="23"/>
        <v>0</v>
      </c>
      <c r="P123" s="114" t="s">
        <v>278</v>
      </c>
      <c r="Q123" s="110"/>
      <c r="R123" s="117">
        <f>'[1]FINAL Allocations-FY13'!$H124</f>
        <v>427794</v>
      </c>
      <c r="S123" s="116">
        <f>'FY14 Revised Finals'!G123</f>
        <v>406417</v>
      </c>
      <c r="T123" s="108">
        <f t="shared" si="16"/>
        <v>-21377</v>
      </c>
      <c r="U123" s="109">
        <f t="shared" si="17"/>
        <v>-0.05259868558647891</v>
      </c>
      <c r="V123" s="110"/>
      <c r="W123" s="128" t="str">
        <f>'[1]FINAL Allocations-FY13'!$I124</f>
        <v>released</v>
      </c>
      <c r="X123" s="112" t="str">
        <f>'FY14 Revised Finals'!H123</f>
        <v>released</v>
      </c>
      <c r="Y123" s="113" t="s">
        <v>282</v>
      </c>
      <c r="Z123" s="114" t="s">
        <v>282</v>
      </c>
      <c r="AA123" s="110"/>
      <c r="AB123" s="120">
        <f>'[1]FINAL Allocations-FY13'!$J124</f>
        <v>0</v>
      </c>
      <c r="AC123" s="116">
        <f>'FY14 Revised Finals'!I123</f>
        <v>0</v>
      </c>
      <c r="AD123" s="108">
        <f t="shared" si="20"/>
        <v>0</v>
      </c>
      <c r="AE123" s="109">
        <v>0</v>
      </c>
      <c r="AF123" s="110"/>
    </row>
    <row r="124" spans="1:32" ht="24.75" customHeight="1">
      <c r="A124" s="125" t="s">
        <v>119</v>
      </c>
      <c r="B124" s="126" t="s">
        <v>255</v>
      </c>
      <c r="C124" s="123">
        <f>'[1]FINAL Allocations-FY13'!$C125</f>
        <v>383658.42800419196</v>
      </c>
      <c r="D124" s="116">
        <f>'FY14 Revised Finals'!C124</f>
        <v>367475.31451225403</v>
      </c>
      <c r="E124" s="108">
        <f t="shared" si="14"/>
        <v>-16183.113491937926</v>
      </c>
      <c r="F124" s="109">
        <f t="shared" si="22"/>
        <v>-0.044038641108226806</v>
      </c>
      <c r="G124" s="110"/>
      <c r="H124" s="133">
        <f>'[1]FINAL Allocations-FY13'!$D125</f>
        <v>7776.860027112</v>
      </c>
      <c r="I124" s="119">
        <f>'FY14 Revised Finals'!D124</f>
        <v>8937.052959035645</v>
      </c>
      <c r="J124" s="108">
        <f t="shared" si="15"/>
        <v>1160.1929319236451</v>
      </c>
      <c r="K124" s="109">
        <f>J124/I124</f>
        <v>0.1298182899040173</v>
      </c>
      <c r="L124" s="110"/>
      <c r="M124" s="129">
        <f>'[1]FINAL Allocations-FY13'!$G125</f>
        <v>0</v>
      </c>
      <c r="N124" s="116"/>
      <c r="O124" s="108">
        <f t="shared" si="23"/>
        <v>0</v>
      </c>
      <c r="P124" s="114" t="s">
        <v>278</v>
      </c>
      <c r="Q124" s="110"/>
      <c r="R124" s="117">
        <f>'[1]FINAL Allocations-FY13'!$H125</f>
        <v>71758</v>
      </c>
      <c r="S124" s="116">
        <f>'FY14 Revised Finals'!G124</f>
        <v>66384</v>
      </c>
      <c r="T124" s="108">
        <f t="shared" si="16"/>
        <v>-5374</v>
      </c>
      <c r="U124" s="109">
        <f t="shared" si="17"/>
        <v>-0.0809532417449988</v>
      </c>
      <c r="V124" s="110"/>
      <c r="W124" s="118">
        <f>'[1]FINAL Allocations-FY13'!$I125</f>
        <v>3684.085369712625</v>
      </c>
      <c r="X124" s="119">
        <f>'FY14 Revised Finals'!H124</f>
        <v>2975.5144908334614</v>
      </c>
      <c r="Y124" s="108">
        <f t="shared" si="18"/>
        <v>-708.5708788791635</v>
      </c>
      <c r="Z124" s="109">
        <f t="shared" si="19"/>
        <v>-0.23813390291394215</v>
      </c>
      <c r="AA124" s="110"/>
      <c r="AB124" s="120">
        <f>'[1]FINAL Allocations-FY13'!$J125</f>
        <v>25986.701679638314</v>
      </c>
      <c r="AC124" s="116">
        <f>'FY14 Revised Finals'!I124</f>
        <v>24543.25887160387</v>
      </c>
      <c r="AD124" s="108">
        <f t="shared" si="20"/>
        <v>-1443.4428080344442</v>
      </c>
      <c r="AE124" s="109">
        <f t="shared" si="21"/>
        <v>-0.05881219016536075</v>
      </c>
      <c r="AF124" s="110"/>
    </row>
    <row r="125" spans="1:32" ht="24.75" customHeight="1">
      <c r="A125" s="125" t="s">
        <v>120</v>
      </c>
      <c r="B125" s="126" t="s">
        <v>256</v>
      </c>
      <c r="C125" s="123">
        <f>'[1]FINAL Allocations-FY13'!$C126</f>
        <v>271947.66989292885</v>
      </c>
      <c r="D125" s="116">
        <f>'FY14 Revised Finals'!C125</f>
        <v>260177.24770135392</v>
      </c>
      <c r="E125" s="108">
        <f t="shared" si="14"/>
        <v>-11770.422191574937</v>
      </c>
      <c r="F125" s="109">
        <f t="shared" si="22"/>
        <v>-0.04524001347375959</v>
      </c>
      <c r="G125" s="110"/>
      <c r="H125" s="133">
        <f>'[1]FINAL Allocations-FY13'!$D126</f>
        <v>0</v>
      </c>
      <c r="I125" s="119">
        <f>'FY14 Revised Finals'!D125</f>
        <v>0</v>
      </c>
      <c r="J125" s="108">
        <f t="shared" si="15"/>
        <v>0</v>
      </c>
      <c r="K125" s="114" t="s">
        <v>278</v>
      </c>
      <c r="L125" s="110"/>
      <c r="M125" s="129">
        <f>'[1]FINAL Allocations-FY13'!$G126</f>
        <v>0</v>
      </c>
      <c r="N125" s="116"/>
      <c r="O125" s="108">
        <f t="shared" si="23"/>
        <v>0</v>
      </c>
      <c r="P125" s="114" t="s">
        <v>278</v>
      </c>
      <c r="Q125" s="110"/>
      <c r="R125" s="117">
        <f>'[1]FINAL Allocations-FY13'!$H126</f>
        <v>55532</v>
      </c>
      <c r="S125" s="116">
        <f>'FY14 Revised Finals'!G125</f>
        <v>52007</v>
      </c>
      <c r="T125" s="108">
        <f t="shared" si="16"/>
        <v>-3525</v>
      </c>
      <c r="U125" s="109">
        <f t="shared" si="17"/>
        <v>-0.06777933739688888</v>
      </c>
      <c r="V125" s="110"/>
      <c r="W125" s="118">
        <f>'[1]FINAL Allocations-FY13'!$I126</f>
        <v>2344.4179625443976</v>
      </c>
      <c r="X125" s="119">
        <f>'FY14 Revised Finals'!H125</f>
        <v>991.8381636111538</v>
      </c>
      <c r="Y125" s="108">
        <f t="shared" si="18"/>
        <v>-1352.5797989332436</v>
      </c>
      <c r="Z125" s="109">
        <f t="shared" si="19"/>
        <v>-1.363710178290253</v>
      </c>
      <c r="AA125" s="110"/>
      <c r="AB125" s="120">
        <f>'[1]FINAL Allocations-FY13'!$J126</f>
        <v>23863.77387860081</v>
      </c>
      <c r="AC125" s="116">
        <f>'FY14 Revised Finals'!I125</f>
        <v>22538.250031739684</v>
      </c>
      <c r="AD125" s="108">
        <f t="shared" si="20"/>
        <v>-1325.5238468611242</v>
      </c>
      <c r="AE125" s="109">
        <f t="shared" si="21"/>
        <v>-0.058812190165360836</v>
      </c>
      <c r="AF125" s="110"/>
    </row>
    <row r="126" spans="1:32" ht="24.75" customHeight="1">
      <c r="A126" s="125" t="s">
        <v>121</v>
      </c>
      <c r="B126" s="126" t="s">
        <v>257</v>
      </c>
      <c r="C126" s="123">
        <f>'[1]FINAL Allocations-FY13'!$C127</f>
        <v>874743.0884647755</v>
      </c>
      <c r="D126" s="116">
        <f>'FY14 Revised Finals'!C126</f>
        <v>839321.8904688522</v>
      </c>
      <c r="E126" s="108">
        <f t="shared" si="14"/>
        <v>-35421.19799592323</v>
      </c>
      <c r="F126" s="109">
        <f t="shared" si="22"/>
        <v>-0.042202161528441307</v>
      </c>
      <c r="G126" s="110"/>
      <c r="H126" s="133">
        <f>'[1]FINAL Allocations-FY13'!$D127</f>
        <v>0</v>
      </c>
      <c r="I126" s="119">
        <f>'FY14 Revised Finals'!D126</f>
        <v>0</v>
      </c>
      <c r="J126" s="108">
        <f t="shared" si="15"/>
        <v>0</v>
      </c>
      <c r="K126" s="114" t="s">
        <v>278</v>
      </c>
      <c r="L126" s="110"/>
      <c r="M126" s="129">
        <f>'[1]FINAL Allocations-FY13'!$G127</f>
        <v>0</v>
      </c>
      <c r="N126" s="116"/>
      <c r="O126" s="108">
        <f t="shared" si="23"/>
        <v>0</v>
      </c>
      <c r="P126" s="114" t="s">
        <v>278</v>
      </c>
      <c r="Q126" s="110"/>
      <c r="R126" s="117">
        <f>'[1]FINAL Allocations-FY13'!$H127</f>
        <v>133533</v>
      </c>
      <c r="S126" s="116">
        <f>'FY14 Revised Finals'!G126</f>
        <v>122350</v>
      </c>
      <c r="T126" s="108">
        <f t="shared" si="16"/>
        <v>-11183</v>
      </c>
      <c r="U126" s="109">
        <f t="shared" si="17"/>
        <v>-0.09140171638741316</v>
      </c>
      <c r="V126" s="110"/>
      <c r="W126" s="118">
        <f>'[1]FINAL Allocations-FY13'!$I127</f>
        <v>4856.294350984824</v>
      </c>
      <c r="X126" s="119">
        <f>'FY14 Revised Finals'!H126</f>
        <v>5809.337815436758</v>
      </c>
      <c r="Y126" s="108">
        <f t="shared" si="18"/>
        <v>953.0434644519346</v>
      </c>
      <c r="Z126" s="109">
        <f t="shared" si="19"/>
        <v>0.1640537174339349</v>
      </c>
      <c r="AA126" s="110"/>
      <c r="AB126" s="120">
        <f>'[1]FINAL Allocations-FY13'!$J127</f>
        <v>63604.85922556976</v>
      </c>
      <c r="AC126" s="116">
        <f>'FY14 Revised Finals'!I126</f>
        <v>60071.899262546474</v>
      </c>
      <c r="AD126" s="108">
        <f t="shared" si="20"/>
        <v>-3532.959963023284</v>
      </c>
      <c r="AE126" s="109">
        <f t="shared" si="21"/>
        <v>-0.058812190165360864</v>
      </c>
      <c r="AF126" s="110"/>
    </row>
    <row r="127" spans="1:32" ht="24.75" customHeight="1">
      <c r="A127" s="125" t="s">
        <v>122</v>
      </c>
      <c r="B127" s="126" t="s">
        <v>258</v>
      </c>
      <c r="C127" s="123">
        <f>'[1]FINAL Allocations-FY13'!$C128</f>
        <v>625988.6469270751</v>
      </c>
      <c r="D127" s="116">
        <f>'FY14 Revised Finals'!C127</f>
        <v>600640.3268335499</v>
      </c>
      <c r="E127" s="108">
        <f t="shared" si="14"/>
        <v>-25348.320093525224</v>
      </c>
      <c r="F127" s="109">
        <f t="shared" si="22"/>
        <v>-0.04220216152844126</v>
      </c>
      <c r="G127" s="110"/>
      <c r="H127" s="133">
        <f>'[1]FINAL Allocations-FY13'!$D128</f>
        <v>0</v>
      </c>
      <c r="I127" s="119">
        <f>'FY14 Revised Finals'!D127</f>
        <v>0</v>
      </c>
      <c r="J127" s="108">
        <f t="shared" si="15"/>
        <v>0</v>
      </c>
      <c r="K127" s="114" t="s">
        <v>278</v>
      </c>
      <c r="L127" s="110"/>
      <c r="M127" s="129">
        <f>'[1]FINAL Allocations-FY13'!$G128</f>
        <v>0</v>
      </c>
      <c r="N127" s="116"/>
      <c r="O127" s="108">
        <f t="shared" si="23"/>
        <v>0</v>
      </c>
      <c r="P127" s="114" t="s">
        <v>278</v>
      </c>
      <c r="Q127" s="110"/>
      <c r="R127" s="117">
        <f>'[1]FINAL Allocations-FY13'!$H128</f>
        <v>112533</v>
      </c>
      <c r="S127" s="116">
        <f>'FY14 Revised Finals'!G127</f>
        <v>106089</v>
      </c>
      <c r="T127" s="108">
        <f t="shared" si="16"/>
        <v>-6444</v>
      </c>
      <c r="U127" s="109">
        <f t="shared" si="17"/>
        <v>-0.06074145293102961</v>
      </c>
      <c r="V127" s="110"/>
      <c r="W127" s="128">
        <f>'[1]FINAL Allocations-FY13'!$I128</f>
        <v>14903.79990474653</v>
      </c>
      <c r="X127" s="116">
        <f>'FY14 Revised Finals'!H127</f>
        <v>10485.146301032199</v>
      </c>
      <c r="Y127" s="108">
        <f t="shared" si="18"/>
        <v>-4418.6536037143305</v>
      </c>
      <c r="Z127" s="109">
        <f t="shared" si="19"/>
        <v>-0.42142030991778734</v>
      </c>
      <c r="AA127" s="110"/>
      <c r="AB127" s="120">
        <f>'[1]FINAL Allocations-FY13'!$J128</f>
        <v>0</v>
      </c>
      <c r="AC127" s="116">
        <f>'FY14 Revised Finals'!I127</f>
        <v>0</v>
      </c>
      <c r="AD127" s="108">
        <f t="shared" si="20"/>
        <v>0</v>
      </c>
      <c r="AE127" s="109">
        <v>0</v>
      </c>
      <c r="AF127" s="110"/>
    </row>
    <row r="128" spans="1:32" ht="24.75" customHeight="1">
      <c r="A128" s="125" t="s">
        <v>123</v>
      </c>
      <c r="B128" s="126" t="s">
        <v>259</v>
      </c>
      <c r="C128" s="123">
        <f>'[1]FINAL Allocations-FY13'!$C129</f>
        <v>612425.3517361218</v>
      </c>
      <c r="D128" s="116">
        <f>'FY14 Revised Finals'!C128</f>
        <v>587626.2536607769</v>
      </c>
      <c r="E128" s="108">
        <f t="shared" si="14"/>
        <v>-24799.098075344926</v>
      </c>
      <c r="F128" s="109">
        <f t="shared" si="22"/>
        <v>-0.0422021615284413</v>
      </c>
      <c r="G128" s="110"/>
      <c r="H128" s="133">
        <f>'[1]FINAL Allocations-FY13'!$D129</f>
        <v>0</v>
      </c>
      <c r="I128" s="119">
        <f>'FY14 Revised Finals'!D128</f>
        <v>0</v>
      </c>
      <c r="J128" s="108">
        <f t="shared" si="15"/>
        <v>0</v>
      </c>
      <c r="K128" s="114" t="s">
        <v>278</v>
      </c>
      <c r="L128" s="110"/>
      <c r="M128" s="129">
        <f>'[1]FINAL Allocations-FY13'!$G129</f>
        <v>0</v>
      </c>
      <c r="N128" s="116"/>
      <c r="O128" s="108">
        <f t="shared" si="23"/>
        <v>0</v>
      </c>
      <c r="P128" s="114" t="s">
        <v>278</v>
      </c>
      <c r="Q128" s="110"/>
      <c r="R128" s="117">
        <f>'[1]FINAL Allocations-FY13'!$H129</f>
        <v>80641</v>
      </c>
      <c r="S128" s="116">
        <f>'FY14 Revised Finals'!G128</f>
        <v>74641</v>
      </c>
      <c r="T128" s="108">
        <f t="shared" si="16"/>
        <v>-6000</v>
      </c>
      <c r="U128" s="109">
        <f t="shared" si="17"/>
        <v>-0.08038477512359159</v>
      </c>
      <c r="V128" s="110"/>
      <c r="W128" s="118">
        <f>'[1]FINAL Allocations-FY13'!$I129</f>
        <v>7368.17073942525</v>
      </c>
      <c r="X128" s="119">
        <f>'FY14 Revised Finals'!H128</f>
        <v>7651.322976428902</v>
      </c>
      <c r="Y128" s="108">
        <f t="shared" si="18"/>
        <v>283.15223700365186</v>
      </c>
      <c r="Z128" s="109">
        <f t="shared" si="19"/>
        <v>0.037006964400267336</v>
      </c>
      <c r="AA128" s="110"/>
      <c r="AB128" s="120">
        <f>'[1]FINAL Allocations-FY13'!$J129</f>
        <v>28156.48368655027</v>
      </c>
      <c r="AC128" s="116">
        <f>'FY14 Revised Finals'!I128</f>
        <v>26592.519379808902</v>
      </c>
      <c r="AD128" s="108">
        <f t="shared" si="20"/>
        <v>-1563.9643067413672</v>
      </c>
      <c r="AE128" s="109">
        <f t="shared" si="21"/>
        <v>-0.058812190165360934</v>
      </c>
      <c r="AF128" s="110"/>
    </row>
    <row r="129" spans="1:32" ht="24.75" customHeight="1">
      <c r="A129" s="125" t="s">
        <v>124</v>
      </c>
      <c r="B129" s="126" t="s">
        <v>260</v>
      </c>
      <c r="C129" s="123">
        <f>'[1]FINAL Allocations-FY13'!$C130</f>
        <v>1273029.5274726811</v>
      </c>
      <c r="D129" s="116">
        <f>'FY14 Revised Finals'!C129</f>
        <v>1220338.843267728</v>
      </c>
      <c r="E129" s="108">
        <f t="shared" si="14"/>
        <v>-52690.684204953024</v>
      </c>
      <c r="F129" s="109">
        <f t="shared" si="22"/>
        <v>-0.043177093391424</v>
      </c>
      <c r="G129" s="110"/>
      <c r="H129" s="133">
        <f>'[1]FINAL Allocations-FY13'!$D130</f>
        <v>0</v>
      </c>
      <c r="I129" s="119">
        <f>'FY14 Revised Finals'!D129</f>
        <v>0</v>
      </c>
      <c r="J129" s="108">
        <f t="shared" si="15"/>
        <v>0</v>
      </c>
      <c r="K129" s="114" t="s">
        <v>278</v>
      </c>
      <c r="L129" s="110"/>
      <c r="M129" s="129">
        <f>'[1]FINAL Allocations-FY13'!$G130</f>
        <v>0</v>
      </c>
      <c r="N129" s="116"/>
      <c r="O129" s="108">
        <f t="shared" si="23"/>
        <v>0</v>
      </c>
      <c r="P129" s="114" t="s">
        <v>278</v>
      </c>
      <c r="Q129" s="110"/>
      <c r="R129" s="117">
        <f>'[1]FINAL Allocations-FY13'!$H130</f>
        <v>154090</v>
      </c>
      <c r="S129" s="116">
        <f>'FY14 Revised Finals'!G129</f>
        <v>138638</v>
      </c>
      <c r="T129" s="108">
        <f t="shared" si="16"/>
        <v>-15452</v>
      </c>
      <c r="U129" s="109">
        <f t="shared" si="17"/>
        <v>-0.11145573363724232</v>
      </c>
      <c r="V129" s="110"/>
      <c r="W129" s="118">
        <f>'[1]FINAL Allocations-FY13'!$I130</f>
        <v>1172.2089812721988</v>
      </c>
      <c r="X129" s="119">
        <f>'FY14 Revised Finals'!H129</f>
        <v>1558.6028285318132</v>
      </c>
      <c r="Y129" s="108">
        <f t="shared" si="18"/>
        <v>386.3938472596144</v>
      </c>
      <c r="Z129" s="109">
        <f t="shared" si="19"/>
        <v>0.24791039781673768</v>
      </c>
      <c r="AA129" s="110"/>
      <c r="AB129" s="120">
        <f>'[1]FINAL Allocations-FY13'!$J130</f>
        <v>88096.44120126571</v>
      </c>
      <c r="AC129" s="116">
        <f>'FY14 Revised Finals'!I129</f>
        <v>83203.08551368982</v>
      </c>
      <c r="AD129" s="108">
        <f t="shared" si="20"/>
        <v>-4893.355687575895</v>
      </c>
      <c r="AE129" s="109">
        <f t="shared" si="21"/>
        <v>-0.05881219016536072</v>
      </c>
      <c r="AF129" s="110"/>
    </row>
    <row r="130" spans="1:32" ht="24.75" customHeight="1">
      <c r="A130" s="125" t="s">
        <v>125</v>
      </c>
      <c r="B130" s="126" t="s">
        <v>261</v>
      </c>
      <c r="C130" s="123">
        <f>'[1]FINAL Allocations-FY13'!$C131</f>
        <v>248876.36096259713</v>
      </c>
      <c r="D130" s="116">
        <f>'FY14 Revised Finals'!C130</f>
        <v>238695.263013366</v>
      </c>
      <c r="E130" s="108">
        <f t="shared" si="14"/>
        <v>-10181.09794923113</v>
      </c>
      <c r="F130" s="109">
        <f t="shared" si="22"/>
        <v>-0.042653121057794216</v>
      </c>
      <c r="G130" s="110"/>
      <c r="H130" s="133">
        <f>'[1]FINAL Allocations-FY13'!$D131</f>
        <v>0</v>
      </c>
      <c r="I130" s="119">
        <f>'FY14 Revised Finals'!D130</f>
        <v>0</v>
      </c>
      <c r="J130" s="108">
        <f t="shared" si="15"/>
        <v>0</v>
      </c>
      <c r="K130" s="114" t="s">
        <v>278</v>
      </c>
      <c r="L130" s="110"/>
      <c r="M130" s="129">
        <f>'[1]FINAL Allocations-FY13'!$G131</f>
        <v>0</v>
      </c>
      <c r="N130" s="116"/>
      <c r="O130" s="108">
        <f t="shared" si="23"/>
        <v>0</v>
      </c>
      <c r="P130" s="114" t="s">
        <v>278</v>
      </c>
      <c r="Q130" s="110"/>
      <c r="R130" s="117">
        <f>'[1]FINAL Allocations-FY13'!$H131</f>
        <v>43468</v>
      </c>
      <c r="S130" s="116">
        <f>'FY14 Revised Finals'!G130</f>
        <v>40530</v>
      </c>
      <c r="T130" s="108">
        <f t="shared" si="16"/>
        <v>-2938</v>
      </c>
      <c r="U130" s="109">
        <f t="shared" si="17"/>
        <v>-0.07248951394029114</v>
      </c>
      <c r="V130" s="110"/>
      <c r="W130" s="128" t="str">
        <f>'[1]FINAL Allocations-FY13'!$I131</f>
        <v>N/A</v>
      </c>
      <c r="X130" s="112" t="str">
        <f>'FY14 Revised Finals'!H130</f>
        <v>N/A</v>
      </c>
      <c r="Y130" s="113" t="s">
        <v>278</v>
      </c>
      <c r="Z130" s="114" t="s">
        <v>278</v>
      </c>
      <c r="AA130" s="110"/>
      <c r="AB130" s="120">
        <f>'[1]FINAL Allocations-FY13'!$J131</f>
        <v>14386.777053533398</v>
      </c>
      <c r="AC130" s="116">
        <f>'FY14 Revised Finals'!I130</f>
        <v>13587.657175808046</v>
      </c>
      <c r="AD130" s="108">
        <f t="shared" si="20"/>
        <v>-799.1198777253521</v>
      </c>
      <c r="AE130" s="109">
        <f t="shared" si="21"/>
        <v>-0.0588121901653608</v>
      </c>
      <c r="AF130" s="110"/>
    </row>
    <row r="131" spans="1:32" ht="24.75" customHeight="1">
      <c r="A131" s="125" t="s">
        <v>126</v>
      </c>
      <c r="B131" s="126" t="s">
        <v>262</v>
      </c>
      <c r="C131" s="123">
        <f>'[1]FINAL Allocations-FY13'!$C132</f>
        <v>2016794.6459434584</v>
      </c>
      <c r="D131" s="116">
        <f>'FY14 Revised Finals'!C131</f>
        <v>1935128.0590185386</v>
      </c>
      <c r="E131" s="108">
        <f t="shared" si="14"/>
        <v>-81666.58692491986</v>
      </c>
      <c r="F131" s="109">
        <f t="shared" si="22"/>
        <v>-0.04220216152844151</v>
      </c>
      <c r="G131" s="110"/>
      <c r="H131" s="133">
        <f>'[1]FINAL Allocations-FY13'!$D132</f>
        <v>0</v>
      </c>
      <c r="I131" s="119">
        <f>'FY14 Revised Finals'!D131</f>
        <v>0</v>
      </c>
      <c r="J131" s="108">
        <f t="shared" si="15"/>
        <v>0</v>
      </c>
      <c r="K131" s="114" t="s">
        <v>278</v>
      </c>
      <c r="L131" s="110"/>
      <c r="M131" s="129">
        <f>'[1]FINAL Allocations-FY13'!$G132</f>
        <v>0</v>
      </c>
      <c r="N131" s="116"/>
      <c r="O131" s="108">
        <f t="shared" si="23"/>
        <v>0</v>
      </c>
      <c r="P131" s="114" t="s">
        <v>278</v>
      </c>
      <c r="Q131" s="110"/>
      <c r="R131" s="117">
        <f>'[1]FINAL Allocations-FY13'!$H132</f>
        <v>287343</v>
      </c>
      <c r="S131" s="116">
        <f>'FY14 Revised Finals'!G131</f>
        <v>262269</v>
      </c>
      <c r="T131" s="108">
        <f t="shared" si="16"/>
        <v>-25074</v>
      </c>
      <c r="U131" s="109">
        <f t="shared" si="17"/>
        <v>-0.09560413163583954</v>
      </c>
      <c r="V131" s="110"/>
      <c r="W131" s="128">
        <f>'[1]FINAL Allocations-FY13'!$I132</f>
        <v>58442.99063771392</v>
      </c>
      <c r="X131" s="116">
        <f>'FY14 Revised Finals'!H131</f>
        <v>45624.55552611308</v>
      </c>
      <c r="Y131" s="108">
        <f t="shared" si="18"/>
        <v>-12818.43511160084</v>
      </c>
      <c r="Z131" s="109">
        <f t="shared" si="19"/>
        <v>-0.28095473947717137</v>
      </c>
      <c r="AA131" s="110"/>
      <c r="AB131" s="120">
        <f>'[1]FINAL Allocations-FY13'!$J132</f>
        <v>128512.52058761108</v>
      </c>
      <c r="AC131" s="116">
        <f>'FY14 Revised Finals'!I131</f>
        <v>121374.23594220287</v>
      </c>
      <c r="AD131" s="108">
        <f t="shared" si="20"/>
        <v>-7138.284645408217</v>
      </c>
      <c r="AE131" s="109">
        <f t="shared" si="21"/>
        <v>-0.058812190165360906</v>
      </c>
      <c r="AF131" s="110"/>
    </row>
    <row r="132" spans="1:32" ht="24.75" customHeight="1">
      <c r="A132" s="125" t="s">
        <v>127</v>
      </c>
      <c r="B132" s="126" t="s">
        <v>263</v>
      </c>
      <c r="C132" s="123">
        <f>'[1]FINAL Allocations-FY13'!$C133</f>
        <v>1653930.7484514355</v>
      </c>
      <c r="D132" s="116">
        <f>'FY14 Revised Finals'!C132</f>
        <v>1592359.055119854</v>
      </c>
      <c r="E132" s="108">
        <f t="shared" si="14"/>
        <v>-61571.69333158154</v>
      </c>
      <c r="F132" s="109">
        <f aca="true" t="shared" si="24" ref="F132:F139">E132/D132</f>
        <v>-0.038666965929331276</v>
      </c>
      <c r="G132" s="110"/>
      <c r="H132" s="133">
        <f>'[1]FINAL Allocations-FY13'!$D133</f>
        <v>0</v>
      </c>
      <c r="I132" s="119">
        <f>'FY14 Revised Finals'!D132</f>
        <v>0</v>
      </c>
      <c r="J132" s="108">
        <f t="shared" si="15"/>
        <v>0</v>
      </c>
      <c r="K132" s="114" t="s">
        <v>278</v>
      </c>
      <c r="L132" s="110"/>
      <c r="M132" s="129">
        <f>'[1]FINAL Allocations-FY13'!$G133</f>
        <v>0</v>
      </c>
      <c r="N132" s="116"/>
      <c r="O132" s="108">
        <f aca="true" t="shared" si="25" ref="O132:O139">SUM(N132-M132)</f>
        <v>0</v>
      </c>
      <c r="P132" s="114" t="s">
        <v>278</v>
      </c>
      <c r="Q132" s="110"/>
      <c r="R132" s="117">
        <f>'[1]FINAL Allocations-FY13'!$H133</f>
        <v>310420</v>
      </c>
      <c r="S132" s="116">
        <f>'FY14 Revised Finals'!G132</f>
        <v>291389</v>
      </c>
      <c r="T132" s="108">
        <f t="shared" si="16"/>
        <v>-19031</v>
      </c>
      <c r="U132" s="109">
        <f t="shared" si="17"/>
        <v>-0.06531131923305272</v>
      </c>
      <c r="V132" s="110"/>
      <c r="W132" s="128">
        <f>'[1]FINAL Allocations-FY13'!$I133</f>
        <v>10549.880831449791</v>
      </c>
      <c r="X132" s="119">
        <f>'FY14 Revised Finals'!H132</f>
        <v>6234.411314127253</v>
      </c>
      <c r="Y132" s="108">
        <f aca="true" t="shared" si="26" ref="Y132:Y138">SUM(X132-W132)</f>
        <v>-4315.469517322538</v>
      </c>
      <c r="Z132" s="109">
        <f t="shared" si="19"/>
        <v>-0.6922016049123405</v>
      </c>
      <c r="AA132" s="110"/>
      <c r="AB132" s="120">
        <f>'[1]FINAL Allocations-FY13'!$J133</f>
        <v>0</v>
      </c>
      <c r="AC132" s="116">
        <f>'FY14 Revised Finals'!I132</f>
        <v>0</v>
      </c>
      <c r="AD132" s="108">
        <f t="shared" si="20"/>
        <v>0</v>
      </c>
      <c r="AE132" s="109">
        <v>0</v>
      </c>
      <c r="AF132" s="110"/>
    </row>
    <row r="133" spans="1:32" ht="24.75" customHeight="1">
      <c r="A133" s="125" t="s">
        <v>128</v>
      </c>
      <c r="B133" s="126" t="s">
        <v>264</v>
      </c>
      <c r="C133" s="123">
        <f>'[1]FINAL Allocations-FY13'!$C134</f>
        <v>643756.6615756255</v>
      </c>
      <c r="D133" s="116">
        <f>'FY14 Revised Finals'!C133</f>
        <v>670983.0861727329</v>
      </c>
      <c r="E133" s="108">
        <f aca="true" t="shared" si="27" ref="E133:E145">SUM(D133-C133)</f>
        <v>27226.42459710734</v>
      </c>
      <c r="F133" s="109">
        <f t="shared" si="24"/>
        <v>0.040576916405458206</v>
      </c>
      <c r="G133" s="110"/>
      <c r="H133" s="133">
        <f>'[1]FINAL Allocations-FY13'!$D134</f>
        <v>55543.36118262115</v>
      </c>
      <c r="I133" s="119">
        <f>'FY14 Revised Finals'!D133</f>
        <v>0</v>
      </c>
      <c r="J133" s="108">
        <f aca="true" t="shared" si="28" ref="J133:J139">SUM(I133-H133)</f>
        <v>-55543.36118262115</v>
      </c>
      <c r="K133" s="109">
        <v>-1</v>
      </c>
      <c r="L133" s="110"/>
      <c r="M133" s="129">
        <f>'[1]FINAL Allocations-FY13'!$G134</f>
        <v>0</v>
      </c>
      <c r="N133" s="119">
        <f>'[5]FY14 Title I-D, Subpart 2'!$E$15</f>
        <v>56414.63035019455</v>
      </c>
      <c r="O133" s="108">
        <f t="shared" si="25"/>
        <v>56414.63035019455</v>
      </c>
      <c r="P133" s="109">
        <f>O133/N133</f>
        <v>1</v>
      </c>
      <c r="Q133" s="110"/>
      <c r="R133" s="117">
        <f>'[1]FINAL Allocations-FY13'!$H134</f>
        <v>132560</v>
      </c>
      <c r="S133" s="116">
        <f>'FY14 Revised Finals'!G133</f>
        <v>125199</v>
      </c>
      <c r="T133" s="108">
        <f aca="true" t="shared" si="29" ref="T133:T145">SUM(S133-R133)</f>
        <v>-7361</v>
      </c>
      <c r="U133" s="109">
        <f aca="true" t="shared" si="30" ref="U133:U145">T133/S133</f>
        <v>-0.05879439931628847</v>
      </c>
      <c r="V133" s="110"/>
      <c r="W133" s="128" t="str">
        <f>'[1]FINAL Allocations-FY13'!$I134</f>
        <v>released</v>
      </c>
      <c r="X133" s="112" t="str">
        <f>'FY14 Revised Finals'!H133</f>
        <v>released</v>
      </c>
      <c r="Y133" s="113" t="s">
        <v>282</v>
      </c>
      <c r="Z133" s="114" t="s">
        <v>282</v>
      </c>
      <c r="AA133" s="110"/>
      <c r="AB133" s="120">
        <f>'[1]FINAL Allocations-FY13'!$J134</f>
        <v>45071.37708693601</v>
      </c>
      <c r="AC133" s="116">
        <f>'FY14 Revised Finals'!I133</f>
        <v>42567.867564782144</v>
      </c>
      <c r="AD133" s="108">
        <f aca="true" t="shared" si="31" ref="AD133:AD139">SUM(AC133-AB133)</f>
        <v>-2503.509522153865</v>
      </c>
      <c r="AE133" s="109">
        <f aca="true" t="shared" si="32" ref="AE133:AE139">AD133/AC133</f>
        <v>-0.058812190165360885</v>
      </c>
      <c r="AF133" s="110"/>
    </row>
    <row r="134" spans="1:32" ht="24.75" customHeight="1">
      <c r="A134" s="125" t="s">
        <v>129</v>
      </c>
      <c r="B134" s="126" t="s">
        <v>265</v>
      </c>
      <c r="C134" s="123">
        <f>'[1]FINAL Allocations-FY13'!$C135</f>
        <v>1166281.0858729733</v>
      </c>
      <c r="D134" s="116">
        <f>'FY14 Revised Finals'!C134</f>
        <v>1118791.6904001443</v>
      </c>
      <c r="E134" s="108">
        <f t="shared" si="27"/>
        <v>-47489.395472829</v>
      </c>
      <c r="F134" s="109">
        <f t="shared" si="24"/>
        <v>-0.042447039855868125</v>
      </c>
      <c r="G134" s="110"/>
      <c r="H134" s="133">
        <f>'[1]FINAL Allocations-FY13'!$D135</f>
        <v>0</v>
      </c>
      <c r="I134" s="119">
        <f>'FY14 Revised Finals'!D134</f>
        <v>0</v>
      </c>
      <c r="J134" s="108">
        <f t="shared" si="28"/>
        <v>0</v>
      </c>
      <c r="K134" s="114" t="s">
        <v>278</v>
      </c>
      <c r="L134" s="110"/>
      <c r="M134" s="129">
        <f>'[1]FINAL Allocations-FY13'!$G135</f>
        <v>0</v>
      </c>
      <c r="N134" s="116"/>
      <c r="O134" s="108">
        <f t="shared" si="25"/>
        <v>0</v>
      </c>
      <c r="P134" s="114" t="s">
        <v>278</v>
      </c>
      <c r="Q134" s="110"/>
      <c r="R134" s="117">
        <f>'[1]FINAL Allocations-FY13'!$H135</f>
        <v>198332</v>
      </c>
      <c r="S134" s="116">
        <f>'FY14 Revised Finals'!G134</f>
        <v>182108</v>
      </c>
      <c r="T134" s="108">
        <f t="shared" si="29"/>
        <v>-16224</v>
      </c>
      <c r="U134" s="109">
        <f t="shared" si="30"/>
        <v>-0.08908999055505525</v>
      </c>
      <c r="V134" s="110"/>
      <c r="W134" s="118">
        <f>'[1]FINAL Allocations-FY13'!$I135</f>
        <v>1339.6674071682273</v>
      </c>
      <c r="X134" s="119">
        <f>'FY14 Revised Finals'!H134</f>
        <v>1133.5293298413187</v>
      </c>
      <c r="Y134" s="108">
        <f t="shared" si="26"/>
        <v>-206.13807732690861</v>
      </c>
      <c r="Z134" s="109">
        <f>Y134/X134</f>
        <v>-0.18185508914512657</v>
      </c>
      <c r="AA134" s="110"/>
      <c r="AB134" s="120">
        <f>'[1]FINAL Allocations-FY13'!$J135</f>
        <v>87913.56692782928</v>
      </c>
      <c r="AC134" s="116">
        <f>'FY14 Revised Finals'!I134</f>
        <v>83030.3690724408</v>
      </c>
      <c r="AD134" s="108">
        <f t="shared" si="31"/>
        <v>-4883.197855388484</v>
      </c>
      <c r="AE134" s="109">
        <f t="shared" si="32"/>
        <v>-0.05881219016536084</v>
      </c>
      <c r="AF134" s="110"/>
    </row>
    <row r="135" spans="1:32" ht="24.75" customHeight="1">
      <c r="A135" s="125" t="s">
        <v>130</v>
      </c>
      <c r="B135" s="126" t="s">
        <v>266</v>
      </c>
      <c r="C135" s="123">
        <f>'[1]FINAL Allocations-FY13'!$C136</f>
        <v>312228.5016304201</v>
      </c>
      <c r="D135" s="116">
        <f>'FY14 Revised Finals'!C135</f>
        <v>299567.5208050574</v>
      </c>
      <c r="E135" s="108">
        <f t="shared" si="27"/>
        <v>-12660.980825362727</v>
      </c>
      <c r="F135" s="109">
        <f t="shared" si="24"/>
        <v>-0.04226419737138934</v>
      </c>
      <c r="G135" s="110"/>
      <c r="H135" s="133">
        <f>'[1]FINAL Allocations-FY13'!$D136</f>
        <v>0</v>
      </c>
      <c r="I135" s="119">
        <f>'FY14 Revised Finals'!D135</f>
        <v>0</v>
      </c>
      <c r="J135" s="108">
        <f t="shared" si="28"/>
        <v>0</v>
      </c>
      <c r="K135" s="114" t="s">
        <v>278</v>
      </c>
      <c r="L135" s="110"/>
      <c r="M135" s="129">
        <f>'[1]FINAL Allocations-FY13'!$G136</f>
        <v>0</v>
      </c>
      <c r="N135" s="116"/>
      <c r="O135" s="108">
        <f t="shared" si="25"/>
        <v>0</v>
      </c>
      <c r="P135" s="114" t="s">
        <v>278</v>
      </c>
      <c r="Q135" s="110"/>
      <c r="R135" s="117">
        <f>'[1]FINAL Allocations-FY13'!$H136</f>
        <v>48210</v>
      </c>
      <c r="S135" s="116">
        <f>'FY14 Revised Finals'!G135</f>
        <v>44920</v>
      </c>
      <c r="T135" s="108">
        <f t="shared" si="29"/>
        <v>-3290</v>
      </c>
      <c r="U135" s="109">
        <f t="shared" si="30"/>
        <v>-0.0732413178984862</v>
      </c>
      <c r="V135" s="110"/>
      <c r="W135" s="128" t="str">
        <f>'[1]FINAL Allocations-FY13'!$I136</f>
        <v>N/A</v>
      </c>
      <c r="X135" s="112" t="str">
        <f>'FY14 Revised Finals'!H135</f>
        <v>N/A</v>
      </c>
      <c r="Y135" s="113" t="s">
        <v>278</v>
      </c>
      <c r="Z135" s="114" t="s">
        <v>278</v>
      </c>
      <c r="AA135" s="110"/>
      <c r="AB135" s="120">
        <f>'[1]FINAL Allocations-FY13'!$J136</f>
        <v>18898.748344841537</v>
      </c>
      <c r="AC135" s="116">
        <f>'FY14 Revised Finals'!I135</f>
        <v>17849.009031422283</v>
      </c>
      <c r="AD135" s="108">
        <f t="shared" si="31"/>
        <v>-1049.7393134192534</v>
      </c>
      <c r="AE135" s="109">
        <f t="shared" si="32"/>
        <v>-0.05881219016536101</v>
      </c>
      <c r="AF135" s="110"/>
    </row>
    <row r="136" spans="1:32" ht="24.75" customHeight="1">
      <c r="A136" s="125" t="s">
        <v>131</v>
      </c>
      <c r="B136" s="126" t="s">
        <v>267</v>
      </c>
      <c r="C136" s="123">
        <f>'[1]FINAL Allocations-FY13'!$C137</f>
        <v>1113951.1525873945</v>
      </c>
      <c r="D136" s="116">
        <f>'FY14 Revised Finals'!C136</f>
        <v>1069732.1224466858</v>
      </c>
      <c r="E136" s="108">
        <f t="shared" si="27"/>
        <v>-44219.030140708666</v>
      </c>
      <c r="F136" s="109">
        <f t="shared" si="24"/>
        <v>-0.041336545115211766</v>
      </c>
      <c r="G136" s="110"/>
      <c r="H136" s="133">
        <f>'[1]FINAL Allocations-FY13'!$D137</f>
        <v>0</v>
      </c>
      <c r="I136" s="119">
        <f>'FY14 Revised Finals'!D136</f>
        <v>0</v>
      </c>
      <c r="J136" s="108">
        <f t="shared" si="28"/>
        <v>0</v>
      </c>
      <c r="K136" s="114" t="s">
        <v>278</v>
      </c>
      <c r="L136" s="110"/>
      <c r="M136" s="129">
        <f>'[1]FINAL Allocations-FY13'!$G137</f>
        <v>0</v>
      </c>
      <c r="N136" s="116"/>
      <c r="O136" s="108">
        <f t="shared" si="25"/>
        <v>0</v>
      </c>
      <c r="P136" s="114" t="s">
        <v>278</v>
      </c>
      <c r="Q136" s="110"/>
      <c r="R136" s="117">
        <f>'[1]FINAL Allocations-FY13'!$H137</f>
        <v>181210</v>
      </c>
      <c r="S136" s="116">
        <f>'FY14 Revised Finals'!G136</f>
        <v>169385</v>
      </c>
      <c r="T136" s="108">
        <f t="shared" si="29"/>
        <v>-11825</v>
      </c>
      <c r="U136" s="109">
        <f t="shared" si="30"/>
        <v>-0.06981137645009888</v>
      </c>
      <c r="V136" s="110"/>
      <c r="W136" s="128" t="str">
        <f>'[1]FINAL Allocations-FY13'!$I137</f>
        <v>released</v>
      </c>
      <c r="X136" s="112" t="str">
        <f>'FY14 Revised Finals'!H136</f>
        <v>released</v>
      </c>
      <c r="Y136" s="113" t="s">
        <v>282</v>
      </c>
      <c r="Z136" s="114" t="s">
        <v>282</v>
      </c>
      <c r="AA136" s="110"/>
      <c r="AB136" s="120">
        <f>'[1]FINAL Allocations-FY13'!$J137</f>
        <v>77979.42512302432</v>
      </c>
      <c r="AC136" s="116">
        <f>'FY14 Revised Finals'!I136</f>
        <v>73648.02355632666</v>
      </c>
      <c r="AD136" s="108">
        <f t="shared" si="31"/>
        <v>-4331.401566697663</v>
      </c>
      <c r="AE136" s="109">
        <f t="shared" si="32"/>
        <v>-0.0588121901653609</v>
      </c>
      <c r="AF136" s="110"/>
    </row>
    <row r="137" spans="1:32" ht="24.75" customHeight="1">
      <c r="A137" s="125" t="s">
        <v>132</v>
      </c>
      <c r="B137" s="126" t="s">
        <v>268</v>
      </c>
      <c r="C137" s="123">
        <f>'[1]FINAL Allocations-FY13'!$C138</f>
        <v>1181443.197813998</v>
      </c>
      <c r="D137" s="116">
        <f>'FY14 Revised Finals'!C137</f>
        <v>1133299.3544833185</v>
      </c>
      <c r="E137" s="108">
        <f t="shared" si="27"/>
        <v>-48143.84333067946</v>
      </c>
      <c r="F137" s="109">
        <f t="shared" si="24"/>
        <v>-0.04248113540365394</v>
      </c>
      <c r="G137" s="110"/>
      <c r="H137" s="133">
        <f>'[1]FINAL Allocations-FY13'!$D138</f>
        <v>5174.203786046707</v>
      </c>
      <c r="I137" s="119">
        <f>'FY14 Revised Finals'!D137</f>
        <v>3744.916178750551</v>
      </c>
      <c r="J137" s="108">
        <f t="shared" si="28"/>
        <v>-1429.2876072961562</v>
      </c>
      <c r="K137" s="109">
        <f>J137/I137</f>
        <v>-0.38166077398640785</v>
      </c>
      <c r="L137" s="110"/>
      <c r="M137" s="129">
        <f>'[1]FINAL Allocations-FY13'!$G138</f>
        <v>0</v>
      </c>
      <c r="N137" s="116"/>
      <c r="O137" s="108">
        <f t="shared" si="25"/>
        <v>0</v>
      </c>
      <c r="P137" s="114" t="s">
        <v>278</v>
      </c>
      <c r="Q137" s="110"/>
      <c r="R137" s="117">
        <f>'[1]FINAL Allocations-FY13'!$H138</f>
        <v>391343</v>
      </c>
      <c r="S137" s="116">
        <f>'FY14 Revised Finals'!G137</f>
        <v>357098</v>
      </c>
      <c r="T137" s="108">
        <f t="shared" si="29"/>
        <v>-34245</v>
      </c>
      <c r="U137" s="109">
        <f t="shared" si="30"/>
        <v>-0.09589804479442618</v>
      </c>
      <c r="V137" s="110"/>
      <c r="W137" s="128">
        <f>'[1]FINAL Allocations-FY13'!$I138</f>
        <v>60285.03332257023</v>
      </c>
      <c r="X137" s="116">
        <f>'FY14 Revised Finals'!H137</f>
        <v>58518.45165305808</v>
      </c>
      <c r="Y137" s="108">
        <f t="shared" si="26"/>
        <v>-1766.5816695121466</v>
      </c>
      <c r="Z137" s="109">
        <f>Y137/X137</f>
        <v>-0.030188455429165956</v>
      </c>
      <c r="AA137" s="110"/>
      <c r="AB137" s="120">
        <f>'[1]FINAL Allocations-FY13'!$J138</f>
        <v>0</v>
      </c>
      <c r="AC137" s="116">
        <f>'FY14 Revised Finals'!I137</f>
        <v>0</v>
      </c>
      <c r="AD137" s="108">
        <f t="shared" si="31"/>
        <v>0</v>
      </c>
      <c r="AE137" s="109">
        <v>0</v>
      </c>
      <c r="AF137" s="110"/>
    </row>
    <row r="138" spans="1:32" ht="24.75" customHeight="1">
      <c r="A138" s="125" t="s">
        <v>133</v>
      </c>
      <c r="B138" s="126" t="s">
        <v>269</v>
      </c>
      <c r="C138" s="123">
        <f>'[1]FINAL Allocations-FY13'!$C139</f>
        <v>1371245.5972858854</v>
      </c>
      <c r="D138" s="116">
        <f>'FY14 Revised Finals'!C138</f>
        <v>1315599.8729662243</v>
      </c>
      <c r="E138" s="108">
        <f t="shared" si="27"/>
        <v>-55645.724319661036</v>
      </c>
      <c r="F138" s="109">
        <f t="shared" si="24"/>
        <v>-0.0422968453122446</v>
      </c>
      <c r="G138" s="110"/>
      <c r="H138" s="132">
        <f>'[1]FINAL Allocations-FY13'!$D139</f>
        <v>0</v>
      </c>
      <c r="I138" s="119">
        <f>'FY14 Revised Finals'!D138</f>
        <v>0</v>
      </c>
      <c r="J138" s="108">
        <f t="shared" si="28"/>
        <v>0</v>
      </c>
      <c r="K138" s="114" t="s">
        <v>278</v>
      </c>
      <c r="L138" s="110"/>
      <c r="M138" s="129">
        <f>'[5]FY14 Title I-D, Subpart 2'!$L$33</f>
        <v>32631.788617886177</v>
      </c>
      <c r="N138" s="119">
        <f>'[5]FY14 Title I-D, Subpart 2'!$E$16</f>
        <v>18511.050583657587</v>
      </c>
      <c r="O138" s="108">
        <f t="shared" si="25"/>
        <v>-14120.73803422859</v>
      </c>
      <c r="P138" s="109">
        <f>O138/N138</f>
        <v>-0.7628274781278505</v>
      </c>
      <c r="Q138" s="110"/>
      <c r="R138" s="117">
        <f>'[1]FINAL Allocations-FY13'!$H139</f>
        <v>322602</v>
      </c>
      <c r="S138" s="116">
        <f>'FY14 Revised Finals'!G138</f>
        <v>301117</v>
      </c>
      <c r="T138" s="108">
        <f t="shared" si="29"/>
        <v>-21485</v>
      </c>
      <c r="U138" s="109">
        <f t="shared" si="30"/>
        <v>-0.07135100309846339</v>
      </c>
      <c r="V138" s="110"/>
      <c r="W138" s="128">
        <f>'[1]FINAL Allocations-FY13'!$I139</f>
        <v>30812.350364869228</v>
      </c>
      <c r="X138" s="119">
        <f>'FY14 Revised Finals'!H138</f>
        <v>28479.92441226313</v>
      </c>
      <c r="Y138" s="108">
        <f t="shared" si="26"/>
        <v>-2332.425952606096</v>
      </c>
      <c r="Z138" s="109">
        <f>Y138/X138</f>
        <v>-0.08189719603334972</v>
      </c>
      <c r="AA138" s="110"/>
      <c r="AB138" s="120">
        <f>'[1]FINAL Allocations-FY13'!$J139</f>
        <v>0</v>
      </c>
      <c r="AC138" s="116">
        <f>'FY14 Revised Finals'!I138</f>
        <v>0</v>
      </c>
      <c r="AD138" s="108">
        <f t="shared" si="31"/>
        <v>0</v>
      </c>
      <c r="AE138" s="109">
        <v>0</v>
      </c>
      <c r="AF138" s="110"/>
    </row>
    <row r="139" spans="1:32" ht="24.75" customHeight="1">
      <c r="A139" s="125" t="s">
        <v>134</v>
      </c>
      <c r="B139" s="126" t="s">
        <v>276</v>
      </c>
      <c r="C139" s="123">
        <f>'[1]FINAL Allocations-FY13'!$C140</f>
        <v>209490.35141436267</v>
      </c>
      <c r="D139" s="116">
        <f>'FY14 Revised Finals'!C139</f>
        <v>236186.69248294574</v>
      </c>
      <c r="E139" s="108">
        <f t="shared" si="27"/>
        <v>26696.341068583075</v>
      </c>
      <c r="F139" s="109">
        <f t="shared" si="24"/>
        <v>0.11303067411603103</v>
      </c>
      <c r="G139" s="110"/>
      <c r="H139" s="132">
        <f>'[1]FINAL Allocations-FY13'!$D140</f>
        <v>0</v>
      </c>
      <c r="I139" s="119">
        <f>'FY14 Revised Finals'!D139</f>
        <v>0</v>
      </c>
      <c r="J139" s="108">
        <f t="shared" si="28"/>
        <v>0</v>
      </c>
      <c r="K139" s="114" t="s">
        <v>278</v>
      </c>
      <c r="L139" s="110"/>
      <c r="M139" s="129">
        <f>'[1]FINAL Allocations-FY13'!$G140</f>
        <v>0</v>
      </c>
      <c r="N139" s="116"/>
      <c r="O139" s="108">
        <f t="shared" si="25"/>
        <v>0</v>
      </c>
      <c r="P139" s="114" t="s">
        <v>278</v>
      </c>
      <c r="Q139" s="110"/>
      <c r="R139" s="117">
        <f>'[1]FINAL Allocations-FY13'!$H140</f>
        <v>38956</v>
      </c>
      <c r="S139" s="116">
        <f>'FY14 Revised Finals'!G139</f>
        <v>37363</v>
      </c>
      <c r="T139" s="108">
        <f t="shared" si="29"/>
        <v>-1593</v>
      </c>
      <c r="U139" s="109">
        <f t="shared" si="30"/>
        <v>-0.0426357626528919</v>
      </c>
      <c r="V139" s="110"/>
      <c r="W139" s="128" t="str">
        <f>'[1]FINAL Allocations-FY13'!$I140</f>
        <v>N/A</v>
      </c>
      <c r="X139" s="112" t="str">
        <f>'FY14 Revised Finals'!H139</f>
        <v>released</v>
      </c>
      <c r="Y139" s="113" t="s">
        <v>278</v>
      </c>
      <c r="Z139" s="114" t="s">
        <v>278</v>
      </c>
      <c r="AA139" s="110"/>
      <c r="AB139" s="120">
        <f>'[1]FINAL Allocations-FY13'!$J140</f>
        <v>12740.306175572086</v>
      </c>
      <c r="AC139" s="116">
        <f>'FY14 Revised Finals'!I139</f>
        <v>12032.640249053384</v>
      </c>
      <c r="AD139" s="108">
        <f t="shared" si="31"/>
        <v>-707.6659265187027</v>
      </c>
      <c r="AE139" s="109">
        <f t="shared" si="32"/>
        <v>-0.058812190165360864</v>
      </c>
      <c r="AF139" s="110"/>
    </row>
    <row r="140" spans="1:32" ht="24.75" customHeight="1">
      <c r="A140" s="125"/>
      <c r="B140" s="126"/>
      <c r="C140" s="123"/>
      <c r="D140" s="116"/>
      <c r="E140" s="108"/>
      <c r="F140" s="109"/>
      <c r="G140" s="110"/>
      <c r="H140" s="132"/>
      <c r="I140" s="116"/>
      <c r="J140" s="108"/>
      <c r="K140" s="109"/>
      <c r="L140" s="110"/>
      <c r="M140" s="115"/>
      <c r="N140" s="116"/>
      <c r="O140" s="108"/>
      <c r="P140" s="109"/>
      <c r="Q140" s="110"/>
      <c r="R140" s="117"/>
      <c r="S140" s="116"/>
      <c r="T140" s="108"/>
      <c r="U140" s="109"/>
      <c r="V140" s="110"/>
      <c r="W140" s="128"/>
      <c r="X140" s="112"/>
      <c r="Y140" s="108"/>
      <c r="Z140" s="109"/>
      <c r="AA140" s="110"/>
      <c r="AB140" s="120"/>
      <c r="AC140" s="116"/>
      <c r="AD140" s="108"/>
      <c r="AE140" s="109"/>
      <c r="AF140" s="110"/>
    </row>
    <row r="141" spans="1:32" ht="24.75" customHeight="1">
      <c r="A141" s="125">
        <v>970</v>
      </c>
      <c r="B141" s="126" t="s">
        <v>273</v>
      </c>
      <c r="C141" s="134" t="s">
        <v>278</v>
      </c>
      <c r="D141" s="112" t="s">
        <v>278</v>
      </c>
      <c r="E141" s="113" t="s">
        <v>278</v>
      </c>
      <c r="F141" s="135" t="s">
        <v>278</v>
      </c>
      <c r="G141" s="136"/>
      <c r="H141" s="111" t="s">
        <v>278</v>
      </c>
      <c r="I141" s="112" t="s">
        <v>278</v>
      </c>
      <c r="J141" s="113" t="s">
        <v>278</v>
      </c>
      <c r="K141" s="135" t="s">
        <v>278</v>
      </c>
      <c r="L141" s="136"/>
      <c r="M141" s="120">
        <f>'[1]FINAL Allocations-FY13'!$G142</f>
        <v>390543.38</v>
      </c>
      <c r="N141" s="112">
        <v>396993</v>
      </c>
      <c r="O141" s="108">
        <f>SUM(N141-M141)</f>
        <v>6449.619999999995</v>
      </c>
      <c r="P141" s="137">
        <f>O141/N141</f>
        <v>0.016246180663135105</v>
      </c>
      <c r="Q141" s="136"/>
      <c r="R141" s="117">
        <f>'[1]FINAL Allocations-FY13'!$H142</f>
        <v>10523</v>
      </c>
      <c r="S141" s="116">
        <f>'FY14 Revised Finals'!G141</f>
        <v>7199</v>
      </c>
      <c r="T141" s="108">
        <f t="shared" si="29"/>
        <v>-3324</v>
      </c>
      <c r="U141" s="109">
        <f t="shared" si="30"/>
        <v>-0.4617307959438811</v>
      </c>
      <c r="V141" s="136"/>
      <c r="W141" s="128" t="s">
        <v>278</v>
      </c>
      <c r="X141" s="112" t="s">
        <v>278</v>
      </c>
      <c r="Y141" s="113" t="s">
        <v>278</v>
      </c>
      <c r="Z141" s="135" t="s">
        <v>278</v>
      </c>
      <c r="AA141" s="136"/>
      <c r="AB141" s="120" t="s">
        <v>278</v>
      </c>
      <c r="AC141" s="112" t="s">
        <v>278</v>
      </c>
      <c r="AD141" s="113" t="s">
        <v>278</v>
      </c>
      <c r="AE141" s="135" t="s">
        <v>278</v>
      </c>
      <c r="AF141" s="136"/>
    </row>
    <row r="142" spans="1:32" ht="24.75" customHeight="1">
      <c r="A142" s="125">
        <v>971</v>
      </c>
      <c r="B142" s="126" t="s">
        <v>272</v>
      </c>
      <c r="C142" s="134" t="s">
        <v>280</v>
      </c>
      <c r="D142" s="112" t="s">
        <v>280</v>
      </c>
      <c r="E142" s="113" t="s">
        <v>278</v>
      </c>
      <c r="F142" s="135" t="s">
        <v>280</v>
      </c>
      <c r="G142" s="136"/>
      <c r="H142" s="111" t="s">
        <v>278</v>
      </c>
      <c r="I142" s="112" t="s">
        <v>278</v>
      </c>
      <c r="J142" s="113" t="s">
        <v>278</v>
      </c>
      <c r="K142" s="135" t="s">
        <v>280</v>
      </c>
      <c r="L142" s="136"/>
      <c r="M142" s="120">
        <f>'[1]FINAL Allocations-FY13'!$G143</f>
        <v>100854.98000000001</v>
      </c>
      <c r="N142" s="112">
        <v>102520</v>
      </c>
      <c r="O142" s="108">
        <f>SUM(N142-M142)</f>
        <v>1665.0199999999895</v>
      </c>
      <c r="P142" s="137">
        <f>O142/N142</f>
        <v>0.016240928599297596</v>
      </c>
      <c r="Q142" s="136"/>
      <c r="R142" s="117">
        <f>'[1]FINAL Allocations-FY13'!$H143</f>
        <v>2031</v>
      </c>
      <c r="S142" s="116">
        <f>'FY14 Revised Finals'!G142</f>
        <v>1172</v>
      </c>
      <c r="T142" s="108">
        <f t="shared" si="29"/>
        <v>-859</v>
      </c>
      <c r="U142" s="109">
        <f t="shared" si="30"/>
        <v>-0.7329351535836177</v>
      </c>
      <c r="V142" s="136"/>
      <c r="W142" s="128" t="s">
        <v>278</v>
      </c>
      <c r="X142" s="112" t="s">
        <v>278</v>
      </c>
      <c r="Y142" s="113" t="s">
        <v>278</v>
      </c>
      <c r="Z142" s="135" t="s">
        <v>280</v>
      </c>
      <c r="AA142" s="136"/>
      <c r="AB142" s="120" t="s">
        <v>278</v>
      </c>
      <c r="AC142" s="112" t="s">
        <v>278</v>
      </c>
      <c r="AD142" s="113" t="s">
        <v>278</v>
      </c>
      <c r="AE142" s="135" t="s">
        <v>280</v>
      </c>
      <c r="AF142" s="136"/>
    </row>
    <row r="143" spans="1:32" ht="24.75" customHeight="1">
      <c r="A143" s="125" t="s">
        <v>135</v>
      </c>
      <c r="B143" s="126" t="s">
        <v>270</v>
      </c>
      <c r="C143" s="123">
        <f>'[1]FINAL Allocations-FY13'!$C144</f>
        <v>156651.58669037776</v>
      </c>
      <c r="D143" s="116">
        <v>137011.9958574981</v>
      </c>
      <c r="E143" s="108">
        <f t="shared" si="27"/>
        <v>-19639.59083287965</v>
      </c>
      <c r="F143" s="109">
        <f>E143/D143</f>
        <v>-0.14334212643180655</v>
      </c>
      <c r="G143" s="110"/>
      <c r="H143" s="111" t="s">
        <v>278</v>
      </c>
      <c r="I143" s="112" t="s">
        <v>278</v>
      </c>
      <c r="J143" s="113" t="s">
        <v>278</v>
      </c>
      <c r="K143" s="114" t="s">
        <v>278</v>
      </c>
      <c r="L143" s="110"/>
      <c r="M143" s="115"/>
      <c r="N143" s="112" t="s">
        <v>278</v>
      </c>
      <c r="O143" s="113" t="s">
        <v>278</v>
      </c>
      <c r="P143" s="114" t="s">
        <v>278</v>
      </c>
      <c r="Q143" s="110"/>
      <c r="R143" s="117">
        <f>'[1]FINAL Allocations-FY13'!$H144</f>
        <v>3767</v>
      </c>
      <c r="S143" s="116">
        <f>'FY14 Revised Finals'!G143</f>
        <v>2402</v>
      </c>
      <c r="T143" s="108">
        <f t="shared" si="29"/>
        <v>-1365</v>
      </c>
      <c r="U143" s="109">
        <f t="shared" si="30"/>
        <v>-0.5682764363030808</v>
      </c>
      <c r="V143" s="110"/>
      <c r="W143" s="128" t="s">
        <v>278</v>
      </c>
      <c r="X143" s="112" t="s">
        <v>278</v>
      </c>
      <c r="Y143" s="113" t="s">
        <v>278</v>
      </c>
      <c r="Z143" s="135" t="s">
        <v>280</v>
      </c>
      <c r="AA143" s="110"/>
      <c r="AB143" s="120" t="s">
        <v>278</v>
      </c>
      <c r="AC143" s="112" t="s">
        <v>278</v>
      </c>
      <c r="AD143" s="113" t="s">
        <v>278</v>
      </c>
      <c r="AE143" s="135" t="s">
        <v>280</v>
      </c>
      <c r="AF143" s="110"/>
    </row>
    <row r="144" spans="1:32" ht="24.75" customHeight="1">
      <c r="A144" s="125" t="s">
        <v>136</v>
      </c>
      <c r="B144" s="126" t="s">
        <v>271</v>
      </c>
      <c r="C144" s="123">
        <f>'[1]FINAL Allocations-FY13'!$C145</f>
        <v>177279.3615129371</v>
      </c>
      <c r="D144" s="116">
        <v>162814.5889594402</v>
      </c>
      <c r="E144" s="108">
        <f t="shared" si="27"/>
        <v>-14464.772553496878</v>
      </c>
      <c r="F144" s="109">
        <f>E144/D144</f>
        <v>-0.08884199288247008</v>
      </c>
      <c r="G144" s="110"/>
      <c r="H144" s="111" t="s">
        <v>278</v>
      </c>
      <c r="I144" s="112" t="s">
        <v>278</v>
      </c>
      <c r="J144" s="113" t="s">
        <v>278</v>
      </c>
      <c r="K144" s="114" t="s">
        <v>278</v>
      </c>
      <c r="L144" s="110"/>
      <c r="M144" s="115"/>
      <c r="N144" s="112" t="s">
        <v>278</v>
      </c>
      <c r="O144" s="113" t="s">
        <v>278</v>
      </c>
      <c r="P144" s="114" t="s">
        <v>278</v>
      </c>
      <c r="Q144" s="110"/>
      <c r="R144" s="117">
        <f>'[1]FINAL Allocations-FY13'!$H145</f>
        <v>4809</v>
      </c>
      <c r="S144" s="116">
        <f>'FY14 Revised Finals'!G144</f>
        <v>2761</v>
      </c>
      <c r="T144" s="108">
        <f t="shared" si="29"/>
        <v>-2048</v>
      </c>
      <c r="U144" s="109">
        <f t="shared" si="30"/>
        <v>-0.7417602318000724</v>
      </c>
      <c r="V144" s="110"/>
      <c r="W144" s="138" t="s">
        <v>278</v>
      </c>
      <c r="X144" s="112" t="s">
        <v>278</v>
      </c>
      <c r="Y144" s="113" t="s">
        <v>278</v>
      </c>
      <c r="Z144" s="135" t="s">
        <v>280</v>
      </c>
      <c r="AA144" s="110"/>
      <c r="AB144" s="139" t="s">
        <v>278</v>
      </c>
      <c r="AC144" s="112" t="s">
        <v>278</v>
      </c>
      <c r="AD144" s="113" t="s">
        <v>278</v>
      </c>
      <c r="AE144" s="135" t="s">
        <v>280</v>
      </c>
      <c r="AF144" s="110"/>
    </row>
    <row r="145" spans="1:32" ht="24.75" customHeight="1" thickBot="1">
      <c r="A145" s="140" t="s">
        <v>137</v>
      </c>
      <c r="B145" s="141" t="s">
        <v>274</v>
      </c>
      <c r="C145" s="123">
        <f>'[1]FINAL Allocations-FY13'!$C146</f>
        <v>50915.28965093749</v>
      </c>
      <c r="D145" s="142">
        <v>44648.64447639527</v>
      </c>
      <c r="E145" s="108">
        <f t="shared" si="27"/>
        <v>-6266.645174542224</v>
      </c>
      <c r="F145" s="109">
        <f>E145/D145</f>
        <v>-0.14035465685537796</v>
      </c>
      <c r="G145" s="143"/>
      <c r="H145" s="111" t="s">
        <v>278</v>
      </c>
      <c r="I145" s="144" t="s">
        <v>278</v>
      </c>
      <c r="J145" s="113" t="s">
        <v>278</v>
      </c>
      <c r="K145" s="114" t="s">
        <v>278</v>
      </c>
      <c r="L145" s="143"/>
      <c r="M145" s="145"/>
      <c r="N145" s="144" t="s">
        <v>278</v>
      </c>
      <c r="O145" s="113" t="s">
        <v>278</v>
      </c>
      <c r="P145" s="114" t="s">
        <v>278</v>
      </c>
      <c r="Q145" s="143"/>
      <c r="R145" s="117">
        <f>'[1]FINAL Allocations-FY13'!$H146</f>
        <v>1296</v>
      </c>
      <c r="S145" s="116">
        <f>'FY14 Revised Finals'!G145</f>
        <v>802</v>
      </c>
      <c r="T145" s="108">
        <f t="shared" si="29"/>
        <v>-494</v>
      </c>
      <c r="U145" s="109">
        <f t="shared" si="30"/>
        <v>-0.6159600997506235</v>
      </c>
      <c r="V145" s="143"/>
      <c r="W145" s="138" t="s">
        <v>278</v>
      </c>
      <c r="X145" s="144" t="s">
        <v>278</v>
      </c>
      <c r="Y145" s="113" t="s">
        <v>278</v>
      </c>
      <c r="Z145" s="135" t="s">
        <v>280</v>
      </c>
      <c r="AA145" s="143"/>
      <c r="AB145" s="146" t="s">
        <v>278</v>
      </c>
      <c r="AC145" s="144" t="s">
        <v>278</v>
      </c>
      <c r="AD145" s="113" t="s">
        <v>278</v>
      </c>
      <c r="AE145" s="135" t="s">
        <v>280</v>
      </c>
      <c r="AF145" s="143"/>
    </row>
    <row r="146" spans="1:32" ht="45.75" customHeight="1">
      <c r="A146" s="124"/>
      <c r="B146" s="147" t="s">
        <v>275</v>
      </c>
      <c r="C146" s="123">
        <f>SUM(C4:C145)</f>
        <v>263724664.97398064</v>
      </c>
      <c r="D146" s="116">
        <f>SUM(D4:D145)</f>
        <v>252869027.6470723</v>
      </c>
      <c r="E146" s="108">
        <f>SUM(E4:E145)</f>
        <v>-10855637.32690838</v>
      </c>
      <c r="F146" s="148"/>
      <c r="G146" s="110"/>
      <c r="H146" s="115">
        <f>SUM(H4:H145)</f>
        <v>2025458.5103862493</v>
      </c>
      <c r="I146" s="116">
        <f>SUM(I4:I145)</f>
        <v>2106148.3700583316</v>
      </c>
      <c r="J146" s="108">
        <f>SUM(J4:J145)</f>
        <v>80689.85967208257</v>
      </c>
      <c r="K146" s="148"/>
      <c r="L146" s="110"/>
      <c r="M146" s="115">
        <f>SUM(M4:M145)</f>
        <v>1294140.3599999999</v>
      </c>
      <c r="N146" s="116">
        <f>SUM(N4:N145)</f>
        <v>1269749</v>
      </c>
      <c r="O146" s="108">
        <f>SUM(O4:O145)</f>
        <v>-24391.360000000015</v>
      </c>
      <c r="P146" s="148"/>
      <c r="Q146" s="110"/>
      <c r="R146" s="115">
        <f>SUM(R4:R145)</f>
        <v>39213617.269999996</v>
      </c>
      <c r="S146" s="116">
        <f>SUM(S4:S145)</f>
        <v>36663537.84</v>
      </c>
      <c r="T146" s="108">
        <f>SUM(T4:T145)</f>
        <v>-2550079.429999999</v>
      </c>
      <c r="U146" s="148"/>
      <c r="V146" s="110"/>
      <c r="W146" s="115">
        <f>SUM(W4:W145)</f>
        <v>5186187.449999998</v>
      </c>
      <c r="X146" s="112">
        <f>SUM(X4:X145)</f>
        <v>4598586.800000002</v>
      </c>
      <c r="Y146" s="108">
        <f>SUM(Y4:Y145)</f>
        <v>-587600.6500000001</v>
      </c>
      <c r="Z146" s="148"/>
      <c r="AA146" s="110"/>
      <c r="AB146" s="115">
        <f>SUM(AB4:AB145)</f>
        <v>4753656.549999999</v>
      </c>
      <c r="AC146" s="116">
        <f>SUM(AC4:AC145)</f>
        <v>4489612.6</v>
      </c>
      <c r="AD146" s="108">
        <f>SUM(AD4:AD145)</f>
        <v>-264043.95000000024</v>
      </c>
      <c r="AE146" s="148"/>
      <c r="AF146" s="110"/>
    </row>
    <row r="147" spans="1:31" ht="48.75" customHeight="1" thickBot="1">
      <c r="A147" s="149"/>
      <c r="B147" s="150"/>
      <c r="C147" s="151"/>
      <c r="E147" s="151"/>
      <c r="F147" s="152"/>
      <c r="H147" s="153"/>
      <c r="I147" s="153"/>
      <c r="J147" s="151"/>
      <c r="K147" s="152"/>
      <c r="M147" s="153"/>
      <c r="N147" s="153"/>
      <c r="O147" s="151"/>
      <c r="P147" s="152"/>
      <c r="R147" s="154"/>
      <c r="S147" s="153"/>
      <c r="T147" s="151"/>
      <c r="U147" s="152"/>
      <c r="X147" s="155"/>
      <c r="Y147" s="151"/>
      <c r="Z147" s="152"/>
      <c r="AC147" s="153"/>
      <c r="AD147" s="151"/>
      <c r="AE147" s="152"/>
    </row>
    <row r="148" spans="2:31" ht="17.25" customHeight="1" thickBot="1">
      <c r="B148" s="150"/>
      <c r="C148" s="156"/>
      <c r="E148" s="157"/>
      <c r="F148" s="158"/>
      <c r="H148" s="159" t="s">
        <v>322</v>
      </c>
      <c r="I148" s="160"/>
      <c r="J148" s="157"/>
      <c r="K148" s="158"/>
      <c r="M148" s="159" t="s">
        <v>322</v>
      </c>
      <c r="N148" s="160"/>
      <c r="O148" s="157"/>
      <c r="P148" s="158"/>
      <c r="R148" s="161"/>
      <c r="S148" s="153"/>
      <c r="T148" s="157"/>
      <c r="U148" s="158"/>
      <c r="X148" s="155"/>
      <c r="Y148" s="157"/>
      <c r="Z148" s="158"/>
      <c r="AC148" s="153"/>
      <c r="AD148" s="157"/>
      <c r="AE148" s="158"/>
    </row>
    <row r="149" spans="2:31" ht="15.75" thickBot="1">
      <c r="B149" s="150"/>
      <c r="C149" s="156"/>
      <c r="E149" s="157"/>
      <c r="F149" s="158"/>
      <c r="H149" s="162">
        <f>SUM(H146-H116)</f>
        <v>1377095.7297258927</v>
      </c>
      <c r="I149" s="163">
        <f>SUM(I146-I116)</f>
        <v>1188077.397159974</v>
      </c>
      <c r="J149" s="157"/>
      <c r="K149" s="158"/>
      <c r="M149" s="162">
        <f>M146-SUM(M142,M141,M116,M115)</f>
        <v>620003.9837398373</v>
      </c>
      <c r="N149" s="162">
        <f>N146-SUM(N142,N141,N116,N115)</f>
        <v>629375.7198443579</v>
      </c>
      <c r="O149" s="157"/>
      <c r="P149" s="158"/>
      <c r="R149" s="161"/>
      <c r="T149" s="157"/>
      <c r="U149" s="158"/>
      <c r="Y149" s="157"/>
      <c r="Z149" s="158"/>
      <c r="AD149" s="157"/>
      <c r="AE149" s="158"/>
    </row>
    <row r="150" spans="3:31" ht="15">
      <c r="C150" s="156"/>
      <c r="E150" s="157"/>
      <c r="F150" s="158"/>
      <c r="J150" s="157"/>
      <c r="K150" s="158"/>
      <c r="O150" s="157"/>
      <c r="P150" s="158"/>
      <c r="R150" s="161"/>
      <c r="T150" s="157"/>
      <c r="U150" s="158"/>
      <c r="Y150" s="157"/>
      <c r="Z150" s="158"/>
      <c r="AD150" s="157"/>
      <c r="AE150" s="158"/>
    </row>
    <row r="151" spans="3:31" ht="21" customHeight="1">
      <c r="C151" s="156"/>
      <c r="E151" s="157"/>
      <c r="F151" s="158"/>
      <c r="J151" s="157"/>
      <c r="K151" s="158"/>
      <c r="O151" s="157"/>
      <c r="P151" s="158"/>
      <c r="R151" s="161"/>
      <c r="T151" s="157"/>
      <c r="U151" s="158"/>
      <c r="Y151" s="157"/>
      <c r="Z151" s="158"/>
      <c r="AD151" s="157"/>
      <c r="AE151" s="158"/>
    </row>
    <row r="152" ht="5.25" customHeight="1">
      <c r="R152" s="161"/>
    </row>
    <row r="153" ht="15">
      <c r="R153" s="161"/>
    </row>
  </sheetData>
  <sheetProtection/>
  <autoFilter ref="AB3:AE139"/>
  <mergeCells count="7">
    <mergeCell ref="C148:C151"/>
    <mergeCell ref="R147:R153"/>
    <mergeCell ref="W2:X2"/>
    <mergeCell ref="C1:P1"/>
    <mergeCell ref="R1:AE1"/>
    <mergeCell ref="H148:I148"/>
    <mergeCell ref="M148:N148"/>
  </mergeCells>
  <printOptions horizontalCentered="1" verticalCentered="1"/>
  <pageMargins left="0.25" right="0.25" top="0.5" bottom="0.75" header="0.3" footer="0.3"/>
  <pageSetup fitToHeight="0" horizontalDpi="600" verticalDpi="600" orientation="landscape" pageOrder="overThenDown" paperSize="5" scale="55" r:id="rId3"/>
  <headerFooter alignWithMargins="0">
    <oddFooter>&amp;L&amp;"Arial,Bold"&amp;8ED-5367&amp;R&amp;"Arial,Bold"&amp;7&amp;Z&amp;F&amp;A
Printed: &amp;D,&amp;T   Page &amp;P of &amp;N
</oddFooter>
  </headerFooter>
  <rowBreaks count="1" manualBreakCount="1">
    <brk id="30" max="31" man="1"/>
  </rowBreaks>
  <colBreaks count="1" manualBreakCount="1">
    <brk id="17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P15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79" sqref="B79"/>
      <selection pane="bottomLeft" activeCell="A3" sqref="A3"/>
      <selection pane="bottomRight" activeCell="I2" sqref="I2"/>
    </sheetView>
  </sheetViews>
  <sheetFormatPr defaultColWidth="9.140625" defaultRowHeight="12.75"/>
  <cols>
    <col min="1" max="1" width="6.00390625" style="4" customWidth="1"/>
    <col min="2" max="2" width="30.421875" style="4" customWidth="1"/>
    <col min="3" max="3" width="16.57421875" style="4" customWidth="1"/>
    <col min="4" max="4" width="18.00390625" style="5" customWidth="1"/>
    <col min="5" max="5" width="17.7109375" style="5" customWidth="1"/>
    <col min="6" max="6" width="17.57421875" style="4" customWidth="1"/>
    <col min="7" max="7" width="17.7109375" style="4" customWidth="1"/>
    <col min="8" max="8" width="19.00390625" style="5" customWidth="1"/>
    <col min="9" max="9" width="17.421875" style="4" customWidth="1"/>
    <col min="10" max="10" width="17.28125" style="4" customWidth="1"/>
    <col min="11" max="11" width="24.28125" style="5" customWidth="1"/>
    <col min="12" max="12" width="11.00390625" style="4" bestFit="1" customWidth="1"/>
    <col min="13" max="16384" width="9.140625" style="4" customWidth="1"/>
  </cols>
  <sheetData>
    <row r="1" spans="1:9" ht="49.5" customHeight="1">
      <c r="A1" s="14"/>
      <c r="B1" s="80" t="s">
        <v>298</v>
      </c>
      <c r="C1" s="81"/>
      <c r="D1" s="81"/>
      <c r="E1" s="81"/>
      <c r="F1" s="81"/>
      <c r="G1" s="81"/>
      <c r="H1" s="82"/>
      <c r="I1" s="82"/>
    </row>
    <row r="2" spans="3:9" ht="49.5" customHeight="1" thickBot="1">
      <c r="C2" s="24"/>
      <c r="D2" s="25" t="s">
        <v>299</v>
      </c>
      <c r="E2" s="26"/>
      <c r="F2" s="27"/>
      <c r="G2" s="25" t="s">
        <v>299</v>
      </c>
      <c r="H2" s="26"/>
      <c r="I2" s="25" t="s">
        <v>300</v>
      </c>
    </row>
    <row r="3" spans="1:11" s="3" customFormat="1" ht="88.5" customHeight="1" thickBot="1">
      <c r="A3" s="1" t="s">
        <v>279</v>
      </c>
      <c r="B3" s="2" t="s">
        <v>0</v>
      </c>
      <c r="C3" s="28" t="s">
        <v>301</v>
      </c>
      <c r="D3" s="29" t="s">
        <v>302</v>
      </c>
      <c r="E3" s="30" t="s">
        <v>303</v>
      </c>
      <c r="F3" s="31" t="s">
        <v>304</v>
      </c>
      <c r="G3" s="32" t="s">
        <v>305</v>
      </c>
      <c r="H3" s="33" t="s">
        <v>306</v>
      </c>
      <c r="I3" s="34" t="s">
        <v>307</v>
      </c>
      <c r="J3" s="34" t="s">
        <v>308</v>
      </c>
      <c r="K3" s="76"/>
    </row>
    <row r="4" spans="1:12" s="3" customFormat="1" ht="19.5" customHeight="1">
      <c r="A4" s="15">
        <v>985</v>
      </c>
      <c r="B4" s="35" t="s">
        <v>281</v>
      </c>
      <c r="C4" s="36">
        <v>1287141</v>
      </c>
      <c r="D4" s="37" t="s">
        <v>278</v>
      </c>
      <c r="E4" s="38">
        <f aca="true" t="shared" si="0" ref="E4:E67">SUM(C4,D4)</f>
        <v>1287141</v>
      </c>
      <c r="F4" s="39">
        <f>E4*0.66*0.09</f>
        <v>76456.17540000001</v>
      </c>
      <c r="G4" s="40"/>
      <c r="H4" s="38">
        <f>'[2]II-A FINAL 12-13'!$L$35</f>
        <v>98190.22</v>
      </c>
      <c r="I4" s="41">
        <v>7535.629165321278</v>
      </c>
      <c r="J4" s="41"/>
      <c r="K4" s="42"/>
      <c r="L4" s="43"/>
    </row>
    <row r="5" spans="1:224" ht="19.5" customHeight="1">
      <c r="A5" s="6" t="s">
        <v>1</v>
      </c>
      <c r="B5" s="7" t="s">
        <v>138</v>
      </c>
      <c r="C5" s="44">
        <v>107145.07270185347</v>
      </c>
      <c r="D5" s="45">
        <v>0</v>
      </c>
      <c r="E5" s="38">
        <f t="shared" si="0"/>
        <v>107145.07270185347</v>
      </c>
      <c r="F5" s="39">
        <f aca="true" t="shared" si="1" ref="F5:F68">E5*0.66*0.09</f>
        <v>6364.4173184900965</v>
      </c>
      <c r="G5" s="46"/>
      <c r="H5" s="38">
        <f>'[2]II-A FINAL 12-13'!$L36</f>
        <v>20009</v>
      </c>
      <c r="I5" s="41">
        <v>8205.462868905392</v>
      </c>
      <c r="J5" s="41"/>
      <c r="K5" s="42"/>
      <c r="L5" s="47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</row>
    <row r="6" spans="1:224" ht="19.5" customHeight="1">
      <c r="A6" s="8" t="s">
        <v>2</v>
      </c>
      <c r="B6" s="9" t="s">
        <v>139</v>
      </c>
      <c r="C6" s="44">
        <v>321903.68966540846</v>
      </c>
      <c r="D6" s="45">
        <v>0</v>
      </c>
      <c r="E6" s="38">
        <f t="shared" si="0"/>
        <v>321903.68966540846</v>
      </c>
      <c r="F6" s="39">
        <f t="shared" si="1"/>
        <v>19121.079166125262</v>
      </c>
      <c r="G6" s="46"/>
      <c r="H6" s="38">
        <f>'[2]II-A FINAL 12-13'!$L37</f>
        <v>63556</v>
      </c>
      <c r="I6" s="41">
        <v>7870.546017113335</v>
      </c>
      <c r="J6" s="41"/>
      <c r="K6" s="42"/>
      <c r="L6" s="48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</row>
    <row r="7" spans="1:12" ht="19.5" customHeight="1">
      <c r="A7" s="8" t="s">
        <v>3</v>
      </c>
      <c r="B7" s="9" t="s">
        <v>140</v>
      </c>
      <c r="C7" s="44">
        <v>1518002.301270009</v>
      </c>
      <c r="D7" s="45">
        <v>24213.533639889716</v>
      </c>
      <c r="E7" s="38">
        <f t="shared" si="0"/>
        <v>1542215.8349098987</v>
      </c>
      <c r="F7" s="39">
        <f t="shared" si="1"/>
        <v>91607.62059364798</v>
      </c>
      <c r="G7" s="46"/>
      <c r="H7" s="38">
        <f>'[2]II-A FINAL 12-13'!$L38</f>
        <v>294553</v>
      </c>
      <c r="I7" s="49" t="s">
        <v>282</v>
      </c>
      <c r="J7" s="50"/>
      <c r="K7" s="42"/>
      <c r="L7" s="48"/>
    </row>
    <row r="8" spans="1:12" ht="19.5" customHeight="1">
      <c r="A8" s="8" t="s">
        <v>4</v>
      </c>
      <c r="B8" s="9" t="s">
        <v>141</v>
      </c>
      <c r="C8" s="44">
        <v>610915.0289661125</v>
      </c>
      <c r="D8" s="45">
        <v>0</v>
      </c>
      <c r="E8" s="38">
        <f t="shared" si="0"/>
        <v>610915.0289661125</v>
      </c>
      <c r="F8" s="39">
        <f t="shared" si="1"/>
        <v>36288.352720587085</v>
      </c>
      <c r="G8" s="46"/>
      <c r="H8" s="38">
        <f>'[2]II-A FINAL 12-13'!$L39</f>
        <v>102324</v>
      </c>
      <c r="I8" s="41">
        <v>5358.669628672909</v>
      </c>
      <c r="J8" s="51">
        <v>29023.882806682668</v>
      </c>
      <c r="K8" s="42"/>
      <c r="L8" s="48"/>
    </row>
    <row r="9" spans="1:12" ht="19.5" customHeight="1">
      <c r="A9" s="8" t="s">
        <v>5</v>
      </c>
      <c r="B9" s="9" t="s">
        <v>142</v>
      </c>
      <c r="C9" s="44">
        <v>2140379.3358294354</v>
      </c>
      <c r="D9" s="45">
        <v>0</v>
      </c>
      <c r="E9" s="38">
        <f t="shared" si="0"/>
        <v>2140379.3358294354</v>
      </c>
      <c r="F9" s="39">
        <f t="shared" si="1"/>
        <v>127138.53254826846</v>
      </c>
      <c r="G9" s="46"/>
      <c r="H9" s="38">
        <f>'[2]II-A FINAL 12-13'!$L40</f>
        <v>264790</v>
      </c>
      <c r="I9" s="51">
        <v>84399.04665159833</v>
      </c>
      <c r="J9" s="51">
        <v>154706.50867688013</v>
      </c>
      <c r="K9" s="42"/>
      <c r="L9" s="48"/>
    </row>
    <row r="10" spans="1:12" ht="19.5" customHeight="1">
      <c r="A10" s="8" t="s">
        <v>6</v>
      </c>
      <c r="B10" s="9" t="s">
        <v>143</v>
      </c>
      <c r="C10" s="44">
        <v>101022.49711889043</v>
      </c>
      <c r="D10" s="45">
        <v>0</v>
      </c>
      <c r="E10" s="38">
        <f t="shared" si="0"/>
        <v>101022.49711889043</v>
      </c>
      <c r="F10" s="39">
        <f t="shared" si="1"/>
        <v>6000.736328862092</v>
      </c>
      <c r="G10" s="46"/>
      <c r="H10" s="38">
        <f>'[2]II-A FINAL 12-13'!$L41</f>
        <v>11309</v>
      </c>
      <c r="I10" s="41">
        <v>6363.42018404908</v>
      </c>
      <c r="J10" s="51"/>
      <c r="K10" s="42"/>
      <c r="L10" s="48"/>
    </row>
    <row r="11" spans="1:12" ht="19.5" customHeight="1">
      <c r="A11" s="8" t="s">
        <v>7</v>
      </c>
      <c r="B11" s="9" t="s">
        <v>144</v>
      </c>
      <c r="C11" s="44">
        <v>715519.1209272296</v>
      </c>
      <c r="D11" s="45">
        <v>0</v>
      </c>
      <c r="E11" s="38">
        <f t="shared" si="0"/>
        <v>715519.1209272296</v>
      </c>
      <c r="F11" s="39">
        <f t="shared" si="1"/>
        <v>42501.83578307744</v>
      </c>
      <c r="G11" s="46"/>
      <c r="H11" s="38">
        <f>'[2]II-A FINAL 12-13'!$L42</f>
        <v>124152</v>
      </c>
      <c r="I11" s="41">
        <v>1674.5842589602842</v>
      </c>
      <c r="J11" s="51">
        <v>43161.34875694009</v>
      </c>
      <c r="K11" s="42"/>
      <c r="L11" s="48"/>
    </row>
    <row r="12" spans="1:12" ht="19.5" customHeight="1">
      <c r="A12" s="8" t="s">
        <v>8</v>
      </c>
      <c r="B12" s="9" t="s">
        <v>145</v>
      </c>
      <c r="C12" s="44">
        <v>605935.4195717417</v>
      </c>
      <c r="D12" s="45">
        <v>0</v>
      </c>
      <c r="E12" s="38">
        <f t="shared" si="0"/>
        <v>605935.4195717417</v>
      </c>
      <c r="F12" s="39">
        <f t="shared" si="1"/>
        <v>35992.56392256146</v>
      </c>
      <c r="G12" s="46"/>
      <c r="H12" s="38">
        <f>'[2]II-A FINAL 12-13'!$L43</f>
        <v>93172</v>
      </c>
      <c r="I12" s="49" t="s">
        <v>282</v>
      </c>
      <c r="J12" s="50">
        <v>35289.22347145882</v>
      </c>
      <c r="K12" s="42"/>
      <c r="L12" s="48"/>
    </row>
    <row r="13" spans="1:12" ht="19.5" customHeight="1">
      <c r="A13" s="8" t="s">
        <v>9</v>
      </c>
      <c r="B13" s="9" t="s">
        <v>146</v>
      </c>
      <c r="C13" s="44">
        <v>2357306.5473056585</v>
      </c>
      <c r="D13" s="45">
        <v>56504.726227551364</v>
      </c>
      <c r="E13" s="38">
        <f t="shared" si="0"/>
        <v>2413811.2735332097</v>
      </c>
      <c r="F13" s="39">
        <f t="shared" si="1"/>
        <v>143380.38964787265</v>
      </c>
      <c r="G13" s="52">
        <v>28715.973983739837</v>
      </c>
      <c r="H13" s="38">
        <f>'[2]II-A FINAL 12-13'!$L44</f>
        <v>396992</v>
      </c>
      <c r="I13" s="51">
        <v>20095.01110752341</v>
      </c>
      <c r="J13" s="51"/>
      <c r="K13" s="42"/>
      <c r="L13" s="48"/>
    </row>
    <row r="14" spans="1:12" ht="19.5" customHeight="1">
      <c r="A14" s="8" t="s">
        <v>10</v>
      </c>
      <c r="B14" s="9" t="s">
        <v>147</v>
      </c>
      <c r="C14" s="44">
        <v>162246.90853805377</v>
      </c>
      <c r="D14" s="45">
        <v>0</v>
      </c>
      <c r="E14" s="38">
        <f t="shared" si="0"/>
        <v>162246.90853805377</v>
      </c>
      <c r="F14" s="39">
        <f t="shared" si="1"/>
        <v>9637.466367160394</v>
      </c>
      <c r="G14" s="46"/>
      <c r="H14" s="38">
        <f>'[2]II-A FINAL 12-13'!$L45</f>
        <v>24377</v>
      </c>
      <c r="I14" s="49" t="s">
        <v>278</v>
      </c>
      <c r="J14" s="50"/>
      <c r="K14" s="42"/>
      <c r="L14" s="48"/>
    </row>
    <row r="15" spans="1:12" ht="19.5" customHeight="1">
      <c r="A15" s="8" t="s">
        <v>11</v>
      </c>
      <c r="B15" s="9" t="s">
        <v>148</v>
      </c>
      <c r="C15" s="44">
        <v>1851938.9772850364</v>
      </c>
      <c r="D15" s="45">
        <v>0</v>
      </c>
      <c r="E15" s="38">
        <f t="shared" si="0"/>
        <v>1851938.9772850364</v>
      </c>
      <c r="F15" s="39">
        <f t="shared" si="1"/>
        <v>110005.17525073116</v>
      </c>
      <c r="G15" s="46"/>
      <c r="H15" s="38">
        <f>'[2]II-A FINAL 12-13'!$L46</f>
        <v>298437</v>
      </c>
      <c r="I15" s="51">
        <v>18420.426848563126</v>
      </c>
      <c r="J15" s="51"/>
      <c r="K15" s="42"/>
      <c r="L15" s="48"/>
    </row>
    <row r="16" spans="1:12" ht="19.5" customHeight="1">
      <c r="A16" s="8" t="s">
        <v>12</v>
      </c>
      <c r="B16" s="9" t="s">
        <v>149</v>
      </c>
      <c r="C16" s="44">
        <v>905834.6168394345</v>
      </c>
      <c r="D16" s="45">
        <v>0</v>
      </c>
      <c r="E16" s="38">
        <f t="shared" si="0"/>
        <v>905834.6168394345</v>
      </c>
      <c r="F16" s="39">
        <f t="shared" si="1"/>
        <v>53806.57624026241</v>
      </c>
      <c r="G16" s="46"/>
      <c r="H16" s="38">
        <f>'[2]II-A FINAL 12-13'!$L47</f>
        <v>138607</v>
      </c>
      <c r="I16" s="49" t="s">
        <v>282</v>
      </c>
      <c r="J16" s="50"/>
      <c r="K16" s="42"/>
      <c r="L16" s="48"/>
    </row>
    <row r="17" spans="1:12" ht="19.5" customHeight="1">
      <c r="A17" s="8" t="s">
        <v>13</v>
      </c>
      <c r="B17" s="9" t="s">
        <v>150</v>
      </c>
      <c r="C17" s="44">
        <v>2246038.249991691</v>
      </c>
      <c r="D17" s="45">
        <v>0</v>
      </c>
      <c r="E17" s="38">
        <f t="shared" si="0"/>
        <v>2246038.249991691</v>
      </c>
      <c r="F17" s="39">
        <f t="shared" si="1"/>
        <v>133414.67204950645</v>
      </c>
      <c r="G17" s="46"/>
      <c r="H17" s="38">
        <f>'[2]II-A FINAL 12-13'!$L48</f>
        <v>390545</v>
      </c>
      <c r="I17" s="41">
        <v>3349.1685179205683</v>
      </c>
      <c r="J17" s="51">
        <v>108115.54072921979</v>
      </c>
      <c r="K17" s="42"/>
      <c r="L17" s="48"/>
    </row>
    <row r="18" spans="1:10" ht="19.5" customHeight="1">
      <c r="A18" s="8" t="s">
        <v>14</v>
      </c>
      <c r="B18" s="9" t="s">
        <v>151</v>
      </c>
      <c r="C18" s="44">
        <v>468096.69783644174</v>
      </c>
      <c r="D18" s="45">
        <v>0</v>
      </c>
      <c r="E18" s="38">
        <f t="shared" si="0"/>
        <v>468096.69783644174</v>
      </c>
      <c r="F18" s="39">
        <f t="shared" si="1"/>
        <v>27804.94385148464</v>
      </c>
      <c r="G18" s="46"/>
      <c r="H18" s="38">
        <f>'[2]II-A FINAL 12-13'!$L49</f>
        <v>85338</v>
      </c>
      <c r="I18" s="49" t="s">
        <v>282</v>
      </c>
      <c r="J18" s="50">
        <v>39513.2658783917</v>
      </c>
    </row>
    <row r="19" spans="1:10" ht="19.5" customHeight="1">
      <c r="A19" s="8" t="s">
        <v>15</v>
      </c>
      <c r="B19" s="9" t="s">
        <v>152</v>
      </c>
      <c r="C19" s="44">
        <v>1893668.1759719795</v>
      </c>
      <c r="D19" s="45">
        <v>0</v>
      </c>
      <c r="E19" s="38">
        <f t="shared" si="0"/>
        <v>1893668.1759719795</v>
      </c>
      <c r="F19" s="39">
        <f t="shared" si="1"/>
        <v>112483.88965273558</v>
      </c>
      <c r="G19" s="46"/>
      <c r="H19" s="38">
        <f>'[2]II-A FINAL 12-13'!$L50</f>
        <v>299400</v>
      </c>
      <c r="I19" s="49" t="s">
        <v>282</v>
      </c>
      <c r="J19" s="50"/>
    </row>
    <row r="20" spans="1:10" ht="19.5" customHeight="1">
      <c r="A20" s="8" t="s">
        <v>16</v>
      </c>
      <c r="B20" s="9" t="s">
        <v>153</v>
      </c>
      <c r="C20" s="44">
        <v>910486.0578069834</v>
      </c>
      <c r="D20" s="45">
        <v>0</v>
      </c>
      <c r="E20" s="38">
        <f t="shared" si="0"/>
        <v>910486.0578069834</v>
      </c>
      <c r="F20" s="39">
        <f t="shared" si="1"/>
        <v>54082.87183373481</v>
      </c>
      <c r="G20" s="46"/>
      <c r="H20" s="38">
        <f>'[2]II-A FINAL 12-13'!$L51</f>
        <v>207200</v>
      </c>
      <c r="I20" s="49" t="s">
        <v>282</v>
      </c>
      <c r="J20" s="50"/>
    </row>
    <row r="21" spans="1:10" ht="19.5" customHeight="1">
      <c r="A21" s="8" t="s">
        <v>17</v>
      </c>
      <c r="B21" s="9" t="s">
        <v>154</v>
      </c>
      <c r="C21" s="44">
        <v>626189.8009368697</v>
      </c>
      <c r="D21" s="45">
        <v>18263.86919399203</v>
      </c>
      <c r="E21" s="38">
        <f t="shared" si="0"/>
        <v>644453.6701308617</v>
      </c>
      <c r="F21" s="39">
        <f t="shared" si="1"/>
        <v>38280.548005773184</v>
      </c>
      <c r="G21" s="46"/>
      <c r="H21" s="38">
        <f>'[2]II-A FINAL 12-13'!$L52</f>
        <v>108005</v>
      </c>
      <c r="I21" s="41">
        <v>2846.793240232483</v>
      </c>
      <c r="J21" s="51"/>
    </row>
    <row r="22" spans="1:10" ht="19.5" customHeight="1">
      <c r="A22" s="8" t="s">
        <v>18</v>
      </c>
      <c r="B22" s="9" t="s">
        <v>155</v>
      </c>
      <c r="C22" s="44">
        <v>1576935.374442552</v>
      </c>
      <c r="D22" s="45">
        <v>0</v>
      </c>
      <c r="E22" s="38">
        <f t="shared" si="0"/>
        <v>1576935.374442552</v>
      </c>
      <c r="F22" s="39">
        <f t="shared" si="1"/>
        <v>93669.96124188759</v>
      </c>
      <c r="G22" s="46"/>
      <c r="H22" s="38">
        <f>'[2]II-A FINAL 12-13'!$L53</f>
        <v>289233</v>
      </c>
      <c r="I22" s="49" t="s">
        <v>282</v>
      </c>
      <c r="J22" s="50">
        <v>86951.57205193958</v>
      </c>
    </row>
    <row r="23" spans="1:10" ht="19.5" customHeight="1">
      <c r="A23" s="8" t="s">
        <v>19</v>
      </c>
      <c r="B23" s="9" t="s">
        <v>156</v>
      </c>
      <c r="C23" s="44">
        <v>442780.27474321955</v>
      </c>
      <c r="D23" s="45">
        <v>0</v>
      </c>
      <c r="E23" s="38">
        <f t="shared" si="0"/>
        <v>442780.27474321955</v>
      </c>
      <c r="F23" s="39">
        <f t="shared" si="1"/>
        <v>26301.14831974724</v>
      </c>
      <c r="G23" s="46"/>
      <c r="H23" s="38">
        <f>'[2]II-A FINAL 12-13'!$L54</f>
        <v>68143</v>
      </c>
      <c r="I23" s="49" t="s">
        <v>282</v>
      </c>
      <c r="J23" s="50">
        <v>20190.12897999407</v>
      </c>
    </row>
    <row r="24" spans="1:10" ht="19.5" customHeight="1">
      <c r="A24" s="8" t="s">
        <v>20</v>
      </c>
      <c r="B24" s="9" t="s">
        <v>157</v>
      </c>
      <c r="C24" s="44">
        <v>1639268.9071955355</v>
      </c>
      <c r="D24" s="45">
        <v>0</v>
      </c>
      <c r="E24" s="38">
        <f t="shared" si="0"/>
        <v>1639268.9071955355</v>
      </c>
      <c r="F24" s="39">
        <f t="shared" si="1"/>
        <v>97372.57308741481</v>
      </c>
      <c r="G24" s="46"/>
      <c r="H24" s="38">
        <f>'[2]II-A FINAL 12-13'!$L55</f>
        <v>248203</v>
      </c>
      <c r="I24" s="51">
        <v>38013.06267839845</v>
      </c>
      <c r="J24" s="51"/>
    </row>
    <row r="25" spans="1:10" ht="19.5" customHeight="1">
      <c r="A25" s="8" t="s">
        <v>21</v>
      </c>
      <c r="B25" s="9" t="s">
        <v>158</v>
      </c>
      <c r="C25" s="44">
        <v>252558.29342137478</v>
      </c>
      <c r="D25" s="45">
        <v>0</v>
      </c>
      <c r="E25" s="38">
        <f t="shared" si="0"/>
        <v>252558.29342137478</v>
      </c>
      <c r="F25" s="39">
        <f t="shared" si="1"/>
        <v>15001.962629229662</v>
      </c>
      <c r="G25" s="46"/>
      <c r="H25" s="38">
        <f>'[2]II-A FINAL 12-13'!$L56</f>
        <v>37731</v>
      </c>
      <c r="I25" s="49" t="s">
        <v>282</v>
      </c>
      <c r="J25" s="50"/>
    </row>
    <row r="26" spans="1:10" ht="19.5" customHeight="1">
      <c r="A26" s="8" t="s">
        <v>22</v>
      </c>
      <c r="B26" s="9" t="s">
        <v>159</v>
      </c>
      <c r="C26" s="44">
        <v>2176158.187767288</v>
      </c>
      <c r="D26" s="45">
        <v>0</v>
      </c>
      <c r="E26" s="38">
        <f t="shared" si="0"/>
        <v>2176158.187767288</v>
      </c>
      <c r="F26" s="39">
        <f t="shared" si="1"/>
        <v>129263.79635337692</v>
      </c>
      <c r="G26" s="46"/>
      <c r="H26" s="38">
        <f>'[2]II-A FINAL 12-13'!$L57</f>
        <v>267540</v>
      </c>
      <c r="I26" s="41">
        <v>6698.337035841137</v>
      </c>
      <c r="J26" s="51">
        <v>89841.62706496824</v>
      </c>
    </row>
    <row r="27" spans="1:10" ht="19.5" customHeight="1">
      <c r="A27" s="8" t="s">
        <v>23</v>
      </c>
      <c r="B27" s="9" t="s">
        <v>160</v>
      </c>
      <c r="C27" s="44">
        <v>1082830.7977035234</v>
      </c>
      <c r="D27" s="45">
        <v>0</v>
      </c>
      <c r="E27" s="38">
        <f t="shared" si="0"/>
        <v>1082830.7977035234</v>
      </c>
      <c r="F27" s="39">
        <f t="shared" si="1"/>
        <v>64320.14938358929</v>
      </c>
      <c r="G27" s="46"/>
      <c r="H27" s="38">
        <f>'[2]II-A FINAL 12-13'!$L58</f>
        <v>160275</v>
      </c>
      <c r="I27" s="41">
        <v>5526.128054568938</v>
      </c>
      <c r="J27" s="51">
        <v>83784.8142773575</v>
      </c>
    </row>
    <row r="28" spans="1:10" ht="19.5" customHeight="1">
      <c r="A28" s="8" t="s">
        <v>24</v>
      </c>
      <c r="B28" s="9" t="s">
        <v>161</v>
      </c>
      <c r="C28" s="44">
        <v>404089.9884755617</v>
      </c>
      <c r="D28" s="45">
        <v>0</v>
      </c>
      <c r="E28" s="38">
        <f t="shared" si="0"/>
        <v>404089.9884755617</v>
      </c>
      <c r="F28" s="39">
        <f t="shared" si="1"/>
        <v>24002.945315448367</v>
      </c>
      <c r="G28" s="46"/>
      <c r="H28" s="38">
        <f>'[2]II-A FINAL 12-13'!$L59</f>
        <v>75406</v>
      </c>
      <c r="I28" s="41">
        <v>8372.921294801421</v>
      </c>
      <c r="J28" s="51">
        <v>36028.97937709928</v>
      </c>
    </row>
    <row r="29" spans="1:10" ht="19.5" customHeight="1">
      <c r="A29" s="8" t="s">
        <v>25</v>
      </c>
      <c r="B29" s="9" t="s">
        <v>162</v>
      </c>
      <c r="C29" s="44">
        <v>2057711.5807839578</v>
      </c>
      <c r="D29" s="45">
        <v>13822.513977500837</v>
      </c>
      <c r="E29" s="38">
        <f t="shared" si="0"/>
        <v>2071534.0947614587</v>
      </c>
      <c r="F29" s="39">
        <f t="shared" si="1"/>
        <v>123049.12522883064</v>
      </c>
      <c r="G29" s="46"/>
      <c r="H29" s="38">
        <f>'[2]II-A FINAL 12-13'!$L60</f>
        <v>323031</v>
      </c>
      <c r="I29" s="51">
        <v>13061.757219890216</v>
      </c>
      <c r="J29" s="51">
        <v>142389.81361126044</v>
      </c>
    </row>
    <row r="30" spans="1:10" ht="19.5" customHeight="1">
      <c r="A30" s="8" t="s">
        <v>26</v>
      </c>
      <c r="B30" s="9" t="s">
        <v>277</v>
      </c>
      <c r="C30" s="44">
        <v>31641921</v>
      </c>
      <c r="D30" s="45">
        <v>78595.27130801612</v>
      </c>
      <c r="E30" s="38">
        <f t="shared" si="0"/>
        <v>31720516.271308016</v>
      </c>
      <c r="F30" s="39">
        <f t="shared" si="1"/>
        <v>1884198.6665156963</v>
      </c>
      <c r="G30" s="52">
        <v>199706.5463414634</v>
      </c>
      <c r="H30" s="38">
        <f>'[2]II-A FINAL 12-13'!$L61</f>
        <v>3452606.75</v>
      </c>
      <c r="I30" s="51">
        <v>1461074.7659428478</v>
      </c>
      <c r="J30" s="51"/>
    </row>
    <row r="31" spans="1:10" ht="19.5" customHeight="1">
      <c r="A31" s="8" t="s">
        <v>27</v>
      </c>
      <c r="B31" s="9" t="s">
        <v>163</v>
      </c>
      <c r="C31" s="44">
        <v>357043.2303163051</v>
      </c>
      <c r="D31" s="45">
        <v>0</v>
      </c>
      <c r="E31" s="38">
        <f t="shared" si="0"/>
        <v>357043.2303163051</v>
      </c>
      <c r="F31" s="39">
        <f t="shared" si="1"/>
        <v>21208.367880788526</v>
      </c>
      <c r="G31" s="46"/>
      <c r="H31" s="38">
        <f>'[2]II-A FINAL 12-13'!$L62</f>
        <v>48948</v>
      </c>
      <c r="I31" s="41">
        <v>8205.462868905392</v>
      </c>
      <c r="J31" s="51">
        <v>15658.772478410807</v>
      </c>
    </row>
    <row r="32" spans="1:10" ht="19.5" customHeight="1">
      <c r="A32" s="8" t="s">
        <v>28</v>
      </c>
      <c r="B32" s="9" t="s">
        <v>164</v>
      </c>
      <c r="C32" s="44">
        <v>468553.9301693297</v>
      </c>
      <c r="D32" s="45">
        <v>0</v>
      </c>
      <c r="E32" s="38">
        <f t="shared" si="0"/>
        <v>468553.9301693297</v>
      </c>
      <c r="F32" s="39">
        <f t="shared" si="1"/>
        <v>27832.103452058185</v>
      </c>
      <c r="G32" s="46"/>
      <c r="H32" s="38">
        <f>'[2]II-A FINAL 12-13'!$L63</f>
        <v>76735</v>
      </c>
      <c r="I32" s="41">
        <v>3684.085369712625</v>
      </c>
      <c r="J32" s="51">
        <v>30550.277316535557</v>
      </c>
    </row>
    <row r="33" spans="1:10" ht="19.5" customHeight="1">
      <c r="A33" s="8" t="s">
        <v>29</v>
      </c>
      <c r="B33" s="9" t="s">
        <v>165</v>
      </c>
      <c r="C33" s="44">
        <v>882053.8590683381</v>
      </c>
      <c r="D33" s="45">
        <v>26107.302382572372</v>
      </c>
      <c r="E33" s="38">
        <f t="shared" si="0"/>
        <v>908161.1614509104</v>
      </c>
      <c r="F33" s="39">
        <f t="shared" si="1"/>
        <v>53944.77299018408</v>
      </c>
      <c r="G33" s="46"/>
      <c r="H33" s="38">
        <f>'[2]II-A FINAL 12-13'!$L64</f>
        <v>130676</v>
      </c>
      <c r="I33" s="51">
        <v>18922.802126251212</v>
      </c>
      <c r="J33" s="51">
        <v>56456.24493775873</v>
      </c>
    </row>
    <row r="34" spans="1:10" ht="19.5" customHeight="1">
      <c r="A34" s="8" t="s">
        <v>30</v>
      </c>
      <c r="B34" s="9" t="s">
        <v>166</v>
      </c>
      <c r="C34" s="44">
        <v>1633162.8103581967</v>
      </c>
      <c r="D34" s="45">
        <v>33469.9682627271</v>
      </c>
      <c r="E34" s="38">
        <f t="shared" si="0"/>
        <v>1666632.7786209239</v>
      </c>
      <c r="F34" s="39">
        <f t="shared" si="1"/>
        <v>98997.98705008287</v>
      </c>
      <c r="G34" s="46"/>
      <c r="H34" s="38">
        <f>'[2]II-A FINAL 12-13'!$L65</f>
        <v>314673</v>
      </c>
      <c r="I34" s="51">
        <v>13396.674071682273</v>
      </c>
      <c r="J34" s="51"/>
    </row>
    <row r="35" spans="1:10" ht="19.5" customHeight="1">
      <c r="A35" s="8" t="s">
        <v>31</v>
      </c>
      <c r="B35" s="9" t="s">
        <v>167</v>
      </c>
      <c r="C35" s="44">
        <v>660188.6532337725</v>
      </c>
      <c r="D35" s="45">
        <v>0</v>
      </c>
      <c r="E35" s="38">
        <f t="shared" si="0"/>
        <v>660188.6532337725</v>
      </c>
      <c r="F35" s="39">
        <f t="shared" si="1"/>
        <v>39215.20600208609</v>
      </c>
      <c r="G35" s="46"/>
      <c r="H35" s="38">
        <f>'[2]II-A FINAL 12-13'!$L66</f>
        <v>115349</v>
      </c>
      <c r="I35" s="49" t="s">
        <v>282</v>
      </c>
      <c r="J35" s="50">
        <v>72115.01741616953</v>
      </c>
    </row>
    <row r="36" spans="1:12" ht="19.5" customHeight="1">
      <c r="A36" s="8" t="s">
        <v>32</v>
      </c>
      <c r="B36" s="9" t="s">
        <v>168</v>
      </c>
      <c r="C36" s="44">
        <v>1144108.938655364</v>
      </c>
      <c r="D36" s="45">
        <v>36193.25289243682</v>
      </c>
      <c r="E36" s="38">
        <f t="shared" si="0"/>
        <v>1180302.191547801</v>
      </c>
      <c r="F36" s="39">
        <f t="shared" si="1"/>
        <v>70109.95017793938</v>
      </c>
      <c r="G36" s="46"/>
      <c r="H36" s="38">
        <f>'[2]II-A FINAL 12-13'!$L67</f>
        <v>181082</v>
      </c>
      <c r="I36" s="41">
        <v>7033.253887633194</v>
      </c>
      <c r="J36" s="51">
        <v>54975.64226320144</v>
      </c>
      <c r="K36" s="42"/>
      <c r="L36" s="48"/>
    </row>
    <row r="37" spans="1:12" ht="19.5" customHeight="1">
      <c r="A37" s="8" t="s">
        <v>33</v>
      </c>
      <c r="B37" s="9" t="s">
        <v>169</v>
      </c>
      <c r="C37" s="44">
        <v>766674.329166956</v>
      </c>
      <c r="D37" s="45">
        <v>4072.6391987620505</v>
      </c>
      <c r="E37" s="38">
        <f t="shared" si="0"/>
        <v>770746.968365718</v>
      </c>
      <c r="F37" s="39">
        <f t="shared" si="1"/>
        <v>45782.36992092365</v>
      </c>
      <c r="G37" s="46"/>
      <c r="H37" s="38">
        <f>'[2]II-A FINAL 12-13'!$L68</f>
        <v>94637</v>
      </c>
      <c r="I37" s="49" t="s">
        <v>282</v>
      </c>
      <c r="J37" s="50"/>
      <c r="K37" s="42"/>
      <c r="L37" s="48"/>
    </row>
    <row r="38" spans="1:12" ht="19.5" customHeight="1">
      <c r="A38" s="8" t="s">
        <v>34</v>
      </c>
      <c r="B38" s="9" t="s">
        <v>170</v>
      </c>
      <c r="C38" s="44">
        <v>137927.34931467456</v>
      </c>
      <c r="D38" s="45">
        <v>0</v>
      </c>
      <c r="E38" s="38">
        <f t="shared" si="0"/>
        <v>137927.34931467456</v>
      </c>
      <c r="F38" s="39">
        <f t="shared" si="1"/>
        <v>8192.884549291668</v>
      </c>
      <c r="G38" s="46"/>
      <c r="H38" s="38">
        <f>'[2]II-A FINAL 12-13'!$L69</f>
        <v>28324</v>
      </c>
      <c r="I38" s="49" t="s">
        <v>282</v>
      </c>
      <c r="J38" s="50">
        <v>6371.170684125946</v>
      </c>
      <c r="K38" s="42"/>
      <c r="L38" s="48"/>
    </row>
    <row r="39" spans="1:12" ht="19.5" customHeight="1">
      <c r="A39" s="8" t="s">
        <v>35</v>
      </c>
      <c r="B39" s="9" t="s">
        <v>171</v>
      </c>
      <c r="C39" s="44">
        <v>1015409.3310911891</v>
      </c>
      <c r="D39" s="45">
        <v>0</v>
      </c>
      <c r="E39" s="38">
        <f t="shared" si="0"/>
        <v>1015409.3310911891</v>
      </c>
      <c r="F39" s="39">
        <f t="shared" si="1"/>
        <v>60315.31426681663</v>
      </c>
      <c r="G39" s="46"/>
      <c r="H39" s="38">
        <f>'[2]II-A FINAL 12-13'!$L70</f>
        <v>231215</v>
      </c>
      <c r="I39" s="41">
        <v>7368.17073942525</v>
      </c>
      <c r="J39" s="51"/>
      <c r="K39" s="42"/>
      <c r="L39" s="48"/>
    </row>
    <row r="40" spans="1:12" ht="19.5" customHeight="1">
      <c r="A40" s="8" t="s">
        <v>36</v>
      </c>
      <c r="B40" s="9" t="s">
        <v>172</v>
      </c>
      <c r="C40" s="44">
        <v>247654.69941826665</v>
      </c>
      <c r="D40" s="45">
        <v>0</v>
      </c>
      <c r="E40" s="38">
        <f t="shared" si="0"/>
        <v>247654.69941826665</v>
      </c>
      <c r="F40" s="39">
        <f t="shared" si="1"/>
        <v>14710.68914544504</v>
      </c>
      <c r="G40" s="46"/>
      <c r="H40" s="38">
        <f>'[2]II-A FINAL 12-13'!$L71</f>
        <v>56011</v>
      </c>
      <c r="I40" s="41">
        <v>2679.3348143364547</v>
      </c>
      <c r="J40" s="51">
        <v>22789.07003210358</v>
      </c>
      <c r="K40" s="53"/>
      <c r="L40" s="48"/>
    </row>
    <row r="41" spans="1:12" ht="19.5" customHeight="1">
      <c r="A41" s="8" t="s">
        <v>37</v>
      </c>
      <c r="B41" s="9" t="s">
        <v>173</v>
      </c>
      <c r="C41" s="44">
        <v>931251.9305337485</v>
      </c>
      <c r="D41" s="45">
        <v>0</v>
      </c>
      <c r="E41" s="38">
        <f t="shared" si="0"/>
        <v>931251.9305337485</v>
      </c>
      <c r="F41" s="39">
        <f t="shared" si="1"/>
        <v>55316.36467370466</v>
      </c>
      <c r="G41" s="46"/>
      <c r="H41" s="38">
        <f>'[2]II-A FINAL 12-13'!$L72</f>
        <v>144751</v>
      </c>
      <c r="I41" s="49" t="s">
        <v>282</v>
      </c>
      <c r="J41" s="50">
        <v>44278.66953815241</v>
      </c>
      <c r="K41" s="42"/>
      <c r="L41" s="48"/>
    </row>
    <row r="42" spans="1:12" ht="19.5" customHeight="1">
      <c r="A42" s="8" t="s">
        <v>38</v>
      </c>
      <c r="B42" s="9" t="s">
        <v>174</v>
      </c>
      <c r="C42" s="44">
        <v>1253316.3473868116</v>
      </c>
      <c r="D42" s="45">
        <v>0</v>
      </c>
      <c r="E42" s="38">
        <f t="shared" si="0"/>
        <v>1253316.3473868116</v>
      </c>
      <c r="F42" s="39">
        <f t="shared" si="1"/>
        <v>74446.99103477661</v>
      </c>
      <c r="G42" s="46"/>
      <c r="H42" s="38">
        <f>'[2]II-A FINAL 12-13'!$L73</f>
        <v>250536</v>
      </c>
      <c r="I42" s="41">
        <v>5861.044906360995</v>
      </c>
      <c r="J42" s="51">
        <v>108249.52763929468</v>
      </c>
      <c r="K42" s="42"/>
      <c r="L42" s="48"/>
    </row>
    <row r="43" spans="1:12" ht="19.5" customHeight="1">
      <c r="A43" s="8" t="s">
        <v>39</v>
      </c>
      <c r="B43" s="9" t="s">
        <v>175</v>
      </c>
      <c r="C43" s="44">
        <v>499625.5291941921</v>
      </c>
      <c r="D43" s="45">
        <v>0</v>
      </c>
      <c r="E43" s="38">
        <f t="shared" si="0"/>
        <v>499625.5291941921</v>
      </c>
      <c r="F43" s="39">
        <f t="shared" si="1"/>
        <v>29677.75643413501</v>
      </c>
      <c r="G43" s="46"/>
      <c r="H43" s="38">
        <f>'[2]II-A FINAL 12-13'!$L74</f>
        <v>111579</v>
      </c>
      <c r="I43" s="51">
        <v>56098.57267516952</v>
      </c>
      <c r="J43" s="51"/>
      <c r="K43" s="42"/>
      <c r="L43" s="48"/>
    </row>
    <row r="44" spans="1:12" ht="19.5" customHeight="1">
      <c r="A44" s="8" t="s">
        <v>40</v>
      </c>
      <c r="B44" s="9" t="s">
        <v>176</v>
      </c>
      <c r="C44" s="44">
        <v>469252.76992221735</v>
      </c>
      <c r="D44" s="45">
        <v>0</v>
      </c>
      <c r="E44" s="38">
        <f t="shared" si="0"/>
        <v>469252.76992221735</v>
      </c>
      <c r="F44" s="39">
        <f t="shared" si="1"/>
        <v>27873.61453337971</v>
      </c>
      <c r="G44" s="46"/>
      <c r="H44" s="38">
        <f>'[2]II-A FINAL 12-13'!$L75</f>
        <v>81987</v>
      </c>
      <c r="I44" s="41">
        <v>1674.5842589602842</v>
      </c>
      <c r="J44" s="51"/>
      <c r="K44" s="42"/>
      <c r="L44" s="48"/>
    </row>
    <row r="45" spans="1:12" ht="19.5" customHeight="1">
      <c r="A45" s="8" t="s">
        <v>41</v>
      </c>
      <c r="B45" s="9" t="s">
        <v>177</v>
      </c>
      <c r="C45" s="44">
        <v>1060077.3856841477</v>
      </c>
      <c r="D45" s="45">
        <v>0</v>
      </c>
      <c r="E45" s="38">
        <f t="shared" si="0"/>
        <v>1060077.3856841477</v>
      </c>
      <c r="F45" s="39">
        <f t="shared" si="1"/>
        <v>62968.596709638376</v>
      </c>
      <c r="G45" s="46"/>
      <c r="H45" s="38">
        <f>'[2]II-A FINAL 12-13'!$L76</f>
        <v>192768</v>
      </c>
      <c r="I45" s="41">
        <v>2511.876388440426</v>
      </c>
      <c r="J45" s="51">
        <v>76992.35667331946</v>
      </c>
      <c r="K45" s="42"/>
      <c r="L45" s="48"/>
    </row>
    <row r="46" spans="1:12" ht="19.5" customHeight="1">
      <c r="A46" s="8" t="s">
        <v>42</v>
      </c>
      <c r="B46" s="9" t="s">
        <v>178</v>
      </c>
      <c r="C46" s="44">
        <v>961337.5687825809</v>
      </c>
      <c r="D46" s="45">
        <v>29438.088230662765</v>
      </c>
      <c r="E46" s="38">
        <f t="shared" si="0"/>
        <v>990775.6570132436</v>
      </c>
      <c r="F46" s="39">
        <f t="shared" si="1"/>
        <v>58852.07402658667</v>
      </c>
      <c r="G46" s="46"/>
      <c r="H46" s="38">
        <f>'[2]II-A FINAL 12-13'!$L77</f>
        <v>171590</v>
      </c>
      <c r="I46" s="41">
        <v>9545.13027607362</v>
      </c>
      <c r="J46" s="51">
        <v>67214.75578386699</v>
      </c>
      <c r="K46" s="42"/>
      <c r="L46" s="48"/>
    </row>
    <row r="47" spans="1:12" ht="19.5" customHeight="1">
      <c r="A47" s="8" t="s">
        <v>43</v>
      </c>
      <c r="B47" s="9" t="s">
        <v>179</v>
      </c>
      <c r="C47" s="44">
        <v>1964714.146739238</v>
      </c>
      <c r="D47" s="45">
        <v>40526.97853179347</v>
      </c>
      <c r="E47" s="38">
        <f t="shared" si="0"/>
        <v>2005241.1252710314</v>
      </c>
      <c r="F47" s="39">
        <f t="shared" si="1"/>
        <v>119111.32284109927</v>
      </c>
      <c r="G47" s="46"/>
      <c r="H47" s="38">
        <f>'[2]II-A FINAL 12-13'!$L78</f>
        <v>319386</v>
      </c>
      <c r="I47" s="41">
        <v>8875.296572489506</v>
      </c>
      <c r="J47" s="51">
        <v>136576.0476038572</v>
      </c>
      <c r="K47" s="42"/>
      <c r="L47" s="48"/>
    </row>
    <row r="48" spans="1:12" ht="19.5" customHeight="1">
      <c r="A48" s="8" t="s">
        <v>44</v>
      </c>
      <c r="B48" s="9" t="s">
        <v>180</v>
      </c>
      <c r="C48" s="44">
        <v>802767.0079146861</v>
      </c>
      <c r="D48" s="45">
        <v>64221.360633174896</v>
      </c>
      <c r="E48" s="38">
        <f t="shared" si="0"/>
        <v>866988.368547861</v>
      </c>
      <c r="F48" s="39">
        <f t="shared" si="1"/>
        <v>51499.10909174295</v>
      </c>
      <c r="G48" s="46"/>
      <c r="H48" s="38">
        <f>'[2]II-A FINAL 12-13'!$L79</f>
        <v>105966</v>
      </c>
      <c r="I48" s="41">
        <v>8875.296572489506</v>
      </c>
      <c r="J48" s="51">
        <v>53029.60323392908</v>
      </c>
      <c r="K48" s="42"/>
      <c r="L48" s="48"/>
    </row>
    <row r="49" spans="1:12" ht="19.5" customHeight="1">
      <c r="A49" s="8" t="s">
        <v>45</v>
      </c>
      <c r="B49" s="9" t="s">
        <v>181</v>
      </c>
      <c r="C49" s="44">
        <v>1034294.574950191</v>
      </c>
      <c r="D49" s="45">
        <v>0</v>
      </c>
      <c r="E49" s="38">
        <f t="shared" si="0"/>
        <v>1034294.574950191</v>
      </c>
      <c r="F49" s="39">
        <f t="shared" si="1"/>
        <v>61437.097752041336</v>
      </c>
      <c r="G49" s="46"/>
      <c r="H49" s="38">
        <f>'[2]II-A FINAL 12-13'!$L80</f>
        <v>160372</v>
      </c>
      <c r="I49" s="49" t="s">
        <v>282</v>
      </c>
      <c r="J49" s="50">
        <v>42272.90370930585</v>
      </c>
      <c r="K49" s="42"/>
      <c r="L49" s="48"/>
    </row>
    <row r="50" spans="1:12" ht="19.5" customHeight="1">
      <c r="A50" s="8" t="s">
        <v>46</v>
      </c>
      <c r="B50" s="9" t="s">
        <v>182</v>
      </c>
      <c r="C50" s="44">
        <v>2611277.670547836</v>
      </c>
      <c r="D50" s="45">
        <v>0</v>
      </c>
      <c r="E50" s="38">
        <f t="shared" si="0"/>
        <v>2611277.670547836</v>
      </c>
      <c r="F50" s="39">
        <f t="shared" si="1"/>
        <v>155109.89363054145</v>
      </c>
      <c r="G50" s="52">
        <v>18273.80162601626</v>
      </c>
      <c r="H50" s="38">
        <f>'[2]II-A FINAL 12-13'!$L81</f>
        <v>382206</v>
      </c>
      <c r="I50" s="51">
        <v>131957.2396060704</v>
      </c>
      <c r="J50" s="51"/>
      <c r="K50" s="42"/>
      <c r="L50" s="48"/>
    </row>
    <row r="51" spans="1:12" ht="19.5" customHeight="1">
      <c r="A51" s="8" t="s">
        <v>47</v>
      </c>
      <c r="B51" s="9" t="s">
        <v>183</v>
      </c>
      <c r="C51" s="44">
        <v>13250523.612426052</v>
      </c>
      <c r="D51" s="45">
        <v>179421.93655900515</v>
      </c>
      <c r="E51" s="38">
        <f t="shared" si="0"/>
        <v>13429945.548985057</v>
      </c>
      <c r="F51" s="39">
        <f t="shared" si="1"/>
        <v>797738.7656097123</v>
      </c>
      <c r="G51" s="46"/>
      <c r="H51" s="38">
        <f>'[2]II-A FINAL 12-13'!$L82</f>
        <v>2042243</v>
      </c>
      <c r="I51" s="51">
        <v>243652.00967872134</v>
      </c>
      <c r="J51" s="51"/>
      <c r="K51" s="42"/>
      <c r="L51" s="48"/>
    </row>
    <row r="52" spans="1:12" ht="19.5" customHeight="1">
      <c r="A52" s="8" t="s">
        <v>48</v>
      </c>
      <c r="B52" s="9" t="s">
        <v>184</v>
      </c>
      <c r="C52" s="44">
        <v>598632.275233131</v>
      </c>
      <c r="D52" s="45">
        <v>0</v>
      </c>
      <c r="E52" s="38">
        <f t="shared" si="0"/>
        <v>598632.275233131</v>
      </c>
      <c r="F52" s="39">
        <f t="shared" si="1"/>
        <v>35558.75714884798</v>
      </c>
      <c r="G52" s="46"/>
      <c r="H52" s="38">
        <f>'[2]II-A FINAL 12-13'!$L83</f>
        <v>91185</v>
      </c>
      <c r="I52" s="49" t="s">
        <v>282</v>
      </c>
      <c r="J52" s="50">
        <v>18879.60939288066</v>
      </c>
      <c r="K52" s="42"/>
      <c r="L52" s="48"/>
    </row>
    <row r="53" spans="1:12" ht="19.5" customHeight="1">
      <c r="A53" s="8" t="s">
        <v>49</v>
      </c>
      <c r="B53" s="9" t="s">
        <v>185</v>
      </c>
      <c r="C53" s="44">
        <v>1127162.0191582427</v>
      </c>
      <c r="D53" s="45">
        <v>0</v>
      </c>
      <c r="E53" s="38">
        <f t="shared" si="0"/>
        <v>1127162.0191582427</v>
      </c>
      <c r="F53" s="39">
        <f t="shared" si="1"/>
        <v>66953.42393799961</v>
      </c>
      <c r="G53" s="46"/>
      <c r="H53" s="38">
        <f>'[2]II-A FINAL 12-13'!$L84</f>
        <v>237866</v>
      </c>
      <c r="I53" s="41">
        <v>3349.1685179205683</v>
      </c>
      <c r="J53" s="51">
        <v>75949.85161020943</v>
      </c>
      <c r="K53" s="42"/>
      <c r="L53" s="48"/>
    </row>
    <row r="54" spans="1:12" ht="19.5" customHeight="1">
      <c r="A54" s="8" t="s">
        <v>50</v>
      </c>
      <c r="B54" s="9" t="s">
        <v>186</v>
      </c>
      <c r="C54" s="44">
        <v>1291556.2571965281</v>
      </c>
      <c r="D54" s="45">
        <v>0</v>
      </c>
      <c r="E54" s="38">
        <f t="shared" si="0"/>
        <v>1291556.2571965281</v>
      </c>
      <c r="F54" s="39">
        <f t="shared" si="1"/>
        <v>76718.44167747376</v>
      </c>
      <c r="G54" s="46"/>
      <c r="H54" s="38">
        <f>'[2]II-A FINAL 12-13'!$L85</f>
        <v>215331</v>
      </c>
      <c r="I54" s="41">
        <v>1172.2089812721988</v>
      </c>
      <c r="J54" s="51">
        <v>68418.29546776651</v>
      </c>
      <c r="K54" s="42"/>
      <c r="L54" s="48"/>
    </row>
    <row r="55" spans="1:12" ht="19.5" customHeight="1">
      <c r="A55" s="8" t="s">
        <v>51</v>
      </c>
      <c r="B55" s="9" t="s">
        <v>187</v>
      </c>
      <c r="C55" s="44">
        <v>2140335.6339441654</v>
      </c>
      <c r="D55" s="45">
        <v>0</v>
      </c>
      <c r="E55" s="38">
        <f t="shared" si="0"/>
        <v>2140335.6339441654</v>
      </c>
      <c r="F55" s="39">
        <f t="shared" si="1"/>
        <v>127135.93665628342</v>
      </c>
      <c r="G55" s="46"/>
      <c r="H55" s="38">
        <f>'[2]II-A FINAL 12-13'!$L86</f>
        <v>334835</v>
      </c>
      <c r="I55" s="41">
        <v>4856.294350984824</v>
      </c>
      <c r="J55" s="51"/>
      <c r="K55" s="42"/>
      <c r="L55" s="48"/>
    </row>
    <row r="56" spans="1:12" ht="19.5" customHeight="1">
      <c r="A56" s="8" t="s">
        <v>52</v>
      </c>
      <c r="B56" s="9" t="s">
        <v>188</v>
      </c>
      <c r="C56" s="44">
        <v>985640.823165672</v>
      </c>
      <c r="D56" s="45">
        <v>0</v>
      </c>
      <c r="E56" s="38">
        <f t="shared" si="0"/>
        <v>985640.823165672</v>
      </c>
      <c r="F56" s="39">
        <f t="shared" si="1"/>
        <v>58547.06489604092</v>
      </c>
      <c r="G56" s="46"/>
      <c r="H56" s="38">
        <f>'[2]II-A FINAL 12-13'!$L87</f>
        <v>208038</v>
      </c>
      <c r="I56" s="41">
        <v>9545.13027607362</v>
      </c>
      <c r="J56" s="51">
        <v>63358.240682209165</v>
      </c>
      <c r="K56" s="42"/>
      <c r="L56" s="48"/>
    </row>
    <row r="57" spans="1:12" ht="19.5" customHeight="1">
      <c r="A57" s="8" t="s">
        <v>53</v>
      </c>
      <c r="B57" s="9" t="s">
        <v>189</v>
      </c>
      <c r="C57" s="44">
        <v>698370.8791583079</v>
      </c>
      <c r="D57" s="45">
        <v>0</v>
      </c>
      <c r="E57" s="38">
        <f t="shared" si="0"/>
        <v>698370.8791583079</v>
      </c>
      <c r="F57" s="39">
        <f t="shared" si="1"/>
        <v>41483.23022200349</v>
      </c>
      <c r="G57" s="46"/>
      <c r="H57" s="38">
        <f>'[2]II-A FINAL 12-13'!$L88</f>
        <v>124800</v>
      </c>
      <c r="I57" s="41">
        <v>1507.1258330642559</v>
      </c>
      <c r="J57" s="51">
        <v>72413.94244659376</v>
      </c>
      <c r="K57" s="42"/>
      <c r="L57" s="48"/>
    </row>
    <row r="58" spans="1:12" ht="19.5" customHeight="1">
      <c r="A58" s="8" t="s">
        <v>54</v>
      </c>
      <c r="B58" s="9" t="s">
        <v>190</v>
      </c>
      <c r="C58" s="44">
        <v>894712.6444623527</v>
      </c>
      <c r="D58" s="45">
        <v>0</v>
      </c>
      <c r="E58" s="38">
        <f t="shared" si="0"/>
        <v>894712.6444623527</v>
      </c>
      <c r="F58" s="39">
        <f t="shared" si="1"/>
        <v>53145.93108106375</v>
      </c>
      <c r="G58" s="46"/>
      <c r="H58" s="38">
        <f>'[2]II-A FINAL 12-13'!$L89</f>
        <v>144237</v>
      </c>
      <c r="I58" s="41">
        <v>1507.1258330642559</v>
      </c>
      <c r="J58" s="51">
        <v>59415.41509419354</v>
      </c>
      <c r="K58" s="42"/>
      <c r="L58" s="48"/>
    </row>
    <row r="59" spans="1:12" ht="19.5" customHeight="1">
      <c r="A59" s="8" t="s">
        <v>55</v>
      </c>
      <c r="B59" s="9" t="s">
        <v>191</v>
      </c>
      <c r="C59" s="44">
        <v>1003268.9222516032</v>
      </c>
      <c r="D59" s="45">
        <v>0</v>
      </c>
      <c r="E59" s="38">
        <f t="shared" si="0"/>
        <v>1003268.9222516032</v>
      </c>
      <c r="F59" s="39">
        <f t="shared" si="1"/>
        <v>59594.17398174523</v>
      </c>
      <c r="G59" s="46"/>
      <c r="H59" s="38">
        <f>'[2]II-A FINAL 12-13'!$L90</f>
        <v>164048</v>
      </c>
      <c r="I59" s="41">
        <v>2009.501110752341</v>
      </c>
      <c r="J59" s="51">
        <v>69587.30810785315</v>
      </c>
      <c r="K59" s="42"/>
      <c r="L59" s="48"/>
    </row>
    <row r="60" spans="1:12" ht="19.5" customHeight="1">
      <c r="A60" s="8" t="s">
        <v>56</v>
      </c>
      <c r="B60" s="9" t="s">
        <v>192</v>
      </c>
      <c r="C60" s="44">
        <v>185228.58805183426</v>
      </c>
      <c r="D60" s="45">
        <v>0</v>
      </c>
      <c r="E60" s="38">
        <f t="shared" si="0"/>
        <v>185228.58805183426</v>
      </c>
      <c r="F60" s="39">
        <f t="shared" si="1"/>
        <v>11002.578130278955</v>
      </c>
      <c r="G60" s="46"/>
      <c r="H60" s="38">
        <f>'[2]II-A FINAL 12-13'!$L91</f>
        <v>23001</v>
      </c>
      <c r="I60" s="50" t="s">
        <v>278</v>
      </c>
      <c r="J60" s="50">
        <v>13332.988882206524</v>
      </c>
      <c r="K60" s="42"/>
      <c r="L60" s="48"/>
    </row>
    <row r="61" spans="1:12" ht="19.5" customHeight="1">
      <c r="A61" s="8" t="s">
        <v>57</v>
      </c>
      <c r="B61" s="9" t="s">
        <v>193</v>
      </c>
      <c r="C61" s="44">
        <v>360775.07539978035</v>
      </c>
      <c r="D61" s="45">
        <v>0</v>
      </c>
      <c r="E61" s="38">
        <f t="shared" si="0"/>
        <v>360775.07539978035</v>
      </c>
      <c r="F61" s="39">
        <f t="shared" si="1"/>
        <v>21430.039478746956</v>
      </c>
      <c r="G61" s="46"/>
      <c r="H61" s="38">
        <f>'[2]II-A FINAL 12-13'!$L92</f>
        <v>59167</v>
      </c>
      <c r="I61" s="49" t="s">
        <v>282</v>
      </c>
      <c r="J61" s="50">
        <v>25854.609533948325</v>
      </c>
      <c r="K61" s="42"/>
      <c r="L61" s="48"/>
    </row>
    <row r="62" spans="1:12" ht="19.5" customHeight="1">
      <c r="A62" s="8" t="s">
        <v>58</v>
      </c>
      <c r="B62" s="9" t="s">
        <v>194</v>
      </c>
      <c r="C62" s="44">
        <v>526283.3070045501</v>
      </c>
      <c r="D62" s="45">
        <v>0</v>
      </c>
      <c r="E62" s="38">
        <f t="shared" si="0"/>
        <v>526283.3070045501</v>
      </c>
      <c r="F62" s="39">
        <f t="shared" si="1"/>
        <v>31261.228436070276</v>
      </c>
      <c r="G62" s="46"/>
      <c r="H62" s="38">
        <f>'[2]II-A FINAL 12-13'!$L93</f>
        <v>84111</v>
      </c>
      <c r="I62" s="41">
        <v>3181.71009202454</v>
      </c>
      <c r="J62" s="51">
        <v>22929.62247376352</v>
      </c>
      <c r="K62" s="42"/>
      <c r="L62" s="48"/>
    </row>
    <row r="63" spans="1:10" ht="19.5" customHeight="1">
      <c r="A63" s="8" t="s">
        <v>59</v>
      </c>
      <c r="B63" s="9" t="s">
        <v>195</v>
      </c>
      <c r="C63" s="44">
        <v>637596.1945776651</v>
      </c>
      <c r="D63" s="45">
        <v>0</v>
      </c>
      <c r="E63" s="38">
        <f t="shared" si="0"/>
        <v>637596.1945776651</v>
      </c>
      <c r="F63" s="39">
        <f t="shared" si="1"/>
        <v>37873.21395791331</v>
      </c>
      <c r="G63" s="52">
        <v>97895.36585365853</v>
      </c>
      <c r="H63" s="38">
        <f>'[2]II-A FINAL 12-13'!$L94</f>
        <v>125085</v>
      </c>
      <c r="I63" s="49" t="s">
        <v>282</v>
      </c>
      <c r="J63" s="50">
        <v>57288.44540049393</v>
      </c>
    </row>
    <row r="64" spans="1:10" ht="19.5" customHeight="1">
      <c r="A64" s="8" t="s">
        <v>60</v>
      </c>
      <c r="B64" s="9" t="s">
        <v>196</v>
      </c>
      <c r="C64" s="44">
        <v>330766.7278274073</v>
      </c>
      <c r="D64" s="45">
        <v>0</v>
      </c>
      <c r="E64" s="38">
        <f t="shared" si="0"/>
        <v>330766.7278274073</v>
      </c>
      <c r="F64" s="39">
        <f t="shared" si="1"/>
        <v>19647.543632947993</v>
      </c>
      <c r="G64" s="46"/>
      <c r="H64" s="38">
        <f>'[2]II-A FINAL 12-13'!$L95</f>
        <v>67439</v>
      </c>
      <c r="I64" s="49" t="s">
        <v>282</v>
      </c>
      <c r="J64" s="50">
        <v>24334.74595740493</v>
      </c>
    </row>
    <row r="65" spans="1:10" ht="19.5" customHeight="1">
      <c r="A65" s="8" t="s">
        <v>61</v>
      </c>
      <c r="B65" s="9" t="s">
        <v>197</v>
      </c>
      <c r="C65" s="44">
        <v>493558.9108413381</v>
      </c>
      <c r="D65" s="45">
        <v>0</v>
      </c>
      <c r="E65" s="38">
        <f t="shared" si="0"/>
        <v>493558.9108413381</v>
      </c>
      <c r="F65" s="39">
        <f t="shared" si="1"/>
        <v>29317.399303975486</v>
      </c>
      <c r="G65" s="46"/>
      <c r="H65" s="38">
        <f>'[2]II-A FINAL 12-13'!$L96</f>
        <v>74220</v>
      </c>
      <c r="I65" s="49" t="s">
        <v>278</v>
      </c>
      <c r="J65" s="50">
        <v>28983.268501564504</v>
      </c>
    </row>
    <row r="66" spans="1:10" ht="19.5" customHeight="1">
      <c r="A66" s="8" t="s">
        <v>62</v>
      </c>
      <c r="B66" s="9" t="s">
        <v>198</v>
      </c>
      <c r="C66" s="44">
        <v>1771454.6225524067</v>
      </c>
      <c r="D66" s="45">
        <v>0</v>
      </c>
      <c r="E66" s="38">
        <f t="shared" si="0"/>
        <v>1771454.6225524067</v>
      </c>
      <c r="F66" s="39">
        <f t="shared" si="1"/>
        <v>105224.40457961295</v>
      </c>
      <c r="G66" s="46"/>
      <c r="H66" s="38">
        <f>'[2]II-A FINAL 12-13'!$L97</f>
        <v>280647</v>
      </c>
      <c r="I66" s="51">
        <v>32654.393049725542</v>
      </c>
      <c r="J66" s="51"/>
    </row>
    <row r="67" spans="1:10" ht="19.5" customHeight="1">
      <c r="A67" s="8" t="s">
        <v>63</v>
      </c>
      <c r="B67" s="9" t="s">
        <v>199</v>
      </c>
      <c r="C67" s="44">
        <v>1773620.9817849998</v>
      </c>
      <c r="D67" s="45">
        <v>0</v>
      </c>
      <c r="E67" s="38">
        <f t="shared" si="0"/>
        <v>1773620.9817849998</v>
      </c>
      <c r="F67" s="39">
        <f t="shared" si="1"/>
        <v>105353.08631802899</v>
      </c>
      <c r="G67" s="52">
        <v>30021.245528455285</v>
      </c>
      <c r="H67" s="38">
        <f>'[2]II-A FINAL 12-13'!$L98</f>
        <v>307690</v>
      </c>
      <c r="I67" s="51">
        <v>34998.811012269936</v>
      </c>
      <c r="J67" s="51"/>
    </row>
    <row r="68" spans="1:10" ht="19.5" customHeight="1">
      <c r="A68" s="8" t="s">
        <v>64</v>
      </c>
      <c r="B68" s="9" t="s">
        <v>200</v>
      </c>
      <c r="C68" s="44">
        <v>1021955.5025562379</v>
      </c>
      <c r="D68" s="45">
        <v>72210.02952193776</v>
      </c>
      <c r="E68" s="38">
        <f aca="true" t="shared" si="2" ref="E68:E131">SUM(C68,D68)</f>
        <v>1094165.5320781756</v>
      </c>
      <c r="F68" s="39">
        <f t="shared" si="1"/>
        <v>64993.432605443624</v>
      </c>
      <c r="G68" s="46"/>
      <c r="H68" s="38">
        <f>'[2]II-A FINAL 12-13'!$L99</f>
        <v>144677</v>
      </c>
      <c r="I68" s="49" t="s">
        <v>282</v>
      </c>
      <c r="J68" s="50">
        <v>41697.38988811824</v>
      </c>
    </row>
    <row r="69" spans="1:10" ht="19.5" customHeight="1">
      <c r="A69" s="8" t="s">
        <v>65</v>
      </c>
      <c r="B69" s="9" t="s">
        <v>201</v>
      </c>
      <c r="C69" s="44">
        <v>1888516.2518626833</v>
      </c>
      <c r="D69" s="45">
        <v>17732.546965846792</v>
      </c>
      <c r="E69" s="38">
        <f t="shared" si="2"/>
        <v>1906248.7988285301</v>
      </c>
      <c r="F69" s="39">
        <f aca="true" t="shared" si="3" ref="F69:F132">E69*0.66*0.09</f>
        <v>113231.17865041469</v>
      </c>
      <c r="G69" s="46"/>
      <c r="H69" s="38">
        <f>'[2]II-A FINAL 12-13'!$L100</f>
        <v>336397</v>
      </c>
      <c r="I69" s="51">
        <v>11554.63138682596</v>
      </c>
      <c r="J69" s="51"/>
    </row>
    <row r="70" spans="1:10" ht="19.5" customHeight="1">
      <c r="A70" s="8" t="s">
        <v>66</v>
      </c>
      <c r="B70" s="9" t="s">
        <v>202</v>
      </c>
      <c r="C70" s="44">
        <v>12352527.68539817</v>
      </c>
      <c r="D70" s="45">
        <v>124038.12680133336</v>
      </c>
      <c r="E70" s="38">
        <f t="shared" si="2"/>
        <v>12476565.812199503</v>
      </c>
      <c r="F70" s="39">
        <f t="shared" si="3"/>
        <v>741108.0092446505</v>
      </c>
      <c r="G70" s="46"/>
      <c r="H70" s="38">
        <f>'[2]II-A FINAL 12-13'!$L101</f>
        <v>2104167</v>
      </c>
      <c r="I70" s="51">
        <v>282837.281338392</v>
      </c>
      <c r="J70" s="51"/>
    </row>
    <row r="71" spans="1:10" ht="19.5" customHeight="1">
      <c r="A71" s="8" t="s">
        <v>67</v>
      </c>
      <c r="B71" s="9" t="s">
        <v>203</v>
      </c>
      <c r="C71" s="44">
        <v>397549.265653938</v>
      </c>
      <c r="D71" s="45">
        <v>0</v>
      </c>
      <c r="E71" s="38">
        <f t="shared" si="2"/>
        <v>397549.265653938</v>
      </c>
      <c r="F71" s="39">
        <f t="shared" si="3"/>
        <v>23614.426379843917</v>
      </c>
      <c r="G71" s="46"/>
      <c r="H71" s="38">
        <f>'[2]II-A FINAL 12-13'!$L102</f>
        <v>65361</v>
      </c>
      <c r="I71" s="49" t="s">
        <v>282</v>
      </c>
      <c r="J71" s="50">
        <v>16630.576983017145</v>
      </c>
    </row>
    <row r="72" spans="1:10" ht="19.5" customHeight="1">
      <c r="A72" s="8" t="s">
        <v>68</v>
      </c>
      <c r="B72" s="9" t="s">
        <v>204</v>
      </c>
      <c r="C72" s="44">
        <v>1628715.745136336</v>
      </c>
      <c r="D72" s="45">
        <v>0</v>
      </c>
      <c r="E72" s="38">
        <f t="shared" si="2"/>
        <v>1628715.745136336</v>
      </c>
      <c r="F72" s="39">
        <f t="shared" si="3"/>
        <v>96745.71526109836</v>
      </c>
      <c r="G72" s="46"/>
      <c r="H72" s="38">
        <f>'[2]II-A FINAL 12-13'!$L103</f>
        <v>240844</v>
      </c>
      <c r="I72" s="41">
        <v>6195.961758153051</v>
      </c>
      <c r="J72" s="51">
        <v>85727.96333302453</v>
      </c>
    </row>
    <row r="73" spans="1:10" ht="19.5" customHeight="1">
      <c r="A73" s="8" t="s">
        <v>69</v>
      </c>
      <c r="B73" s="9" t="s">
        <v>205</v>
      </c>
      <c r="C73" s="44">
        <v>1821497.7234406571</v>
      </c>
      <c r="D73" s="45">
        <v>0</v>
      </c>
      <c r="E73" s="38">
        <f t="shared" si="2"/>
        <v>1821497.7234406571</v>
      </c>
      <c r="F73" s="39">
        <f t="shared" si="3"/>
        <v>108196.96477237504</v>
      </c>
      <c r="G73" s="46"/>
      <c r="H73" s="38">
        <f>'[2]II-A FINAL 12-13'!$L104</f>
        <v>292002</v>
      </c>
      <c r="I73" s="41">
        <v>3014.2516661285117</v>
      </c>
      <c r="J73" s="51">
        <v>129145.5652354714</v>
      </c>
    </row>
    <row r="74" spans="1:10" ht="19.5" customHeight="1">
      <c r="A74" s="8" t="s">
        <v>70</v>
      </c>
      <c r="B74" s="9" t="s">
        <v>206</v>
      </c>
      <c r="C74" s="44">
        <v>650569.6051949275</v>
      </c>
      <c r="D74" s="45">
        <v>0</v>
      </c>
      <c r="E74" s="38">
        <f t="shared" si="2"/>
        <v>650569.6051949275</v>
      </c>
      <c r="F74" s="39">
        <f t="shared" si="3"/>
        <v>38643.83454857869</v>
      </c>
      <c r="G74" s="46"/>
      <c r="H74" s="38">
        <f>'[2]II-A FINAL 12-13'!$L105</f>
        <v>127600</v>
      </c>
      <c r="I74" s="51">
        <v>40357.48064094285</v>
      </c>
      <c r="J74" s="51"/>
    </row>
    <row r="75" spans="1:10" ht="19.5" customHeight="1">
      <c r="A75" s="8" t="s">
        <v>71</v>
      </c>
      <c r="B75" s="9" t="s">
        <v>207</v>
      </c>
      <c r="C75" s="44">
        <v>432975.36390823714</v>
      </c>
      <c r="D75" s="45">
        <v>0</v>
      </c>
      <c r="E75" s="38">
        <f t="shared" si="2"/>
        <v>432975.36390823714</v>
      </c>
      <c r="F75" s="39">
        <f t="shared" si="3"/>
        <v>25718.736616149286</v>
      </c>
      <c r="G75" s="46"/>
      <c r="H75" s="38">
        <f>'[2]II-A FINAL 12-13'!$L106</f>
        <v>73609</v>
      </c>
      <c r="I75" s="51">
        <v>36673.39527123022</v>
      </c>
      <c r="J75" s="51"/>
    </row>
    <row r="76" spans="1:10" ht="19.5" customHeight="1">
      <c r="A76" s="8" t="s">
        <v>72</v>
      </c>
      <c r="B76" s="9" t="s">
        <v>208</v>
      </c>
      <c r="C76" s="44">
        <v>589697.5804455345</v>
      </c>
      <c r="D76" s="45">
        <v>0</v>
      </c>
      <c r="E76" s="38">
        <f t="shared" si="2"/>
        <v>589697.5804455345</v>
      </c>
      <c r="F76" s="39">
        <f t="shared" si="3"/>
        <v>35028.03627846475</v>
      </c>
      <c r="G76" s="46"/>
      <c r="H76" s="38">
        <f>'[2]II-A FINAL 12-13'!$L107</f>
        <v>100304</v>
      </c>
      <c r="I76" s="49" t="s">
        <v>282</v>
      </c>
      <c r="J76" s="50">
        <v>35605.9991768776</v>
      </c>
    </row>
    <row r="77" spans="1:10" ht="19.5" customHeight="1">
      <c r="A77" s="8" t="s">
        <v>73</v>
      </c>
      <c r="B77" s="9" t="s">
        <v>209</v>
      </c>
      <c r="C77" s="44">
        <v>263327.18808434333</v>
      </c>
      <c r="D77" s="45">
        <v>0</v>
      </c>
      <c r="E77" s="38">
        <f t="shared" si="2"/>
        <v>263327.18808434333</v>
      </c>
      <c r="F77" s="39">
        <f t="shared" si="3"/>
        <v>15641.634972209995</v>
      </c>
      <c r="G77" s="46"/>
      <c r="H77" s="38">
        <f>'[2]II-A FINAL 12-13'!$L108</f>
        <v>50934</v>
      </c>
      <c r="I77" s="41">
        <v>2176.9595366483695</v>
      </c>
      <c r="J77" s="51">
        <v>19477.811542062722</v>
      </c>
    </row>
    <row r="78" spans="1:12" ht="19.5" customHeight="1">
      <c r="A78" s="8" t="s">
        <v>74</v>
      </c>
      <c r="B78" s="9" t="s">
        <v>210</v>
      </c>
      <c r="C78" s="44">
        <v>881303.4998998012</v>
      </c>
      <c r="D78" s="45">
        <v>0</v>
      </c>
      <c r="E78" s="38">
        <f t="shared" si="2"/>
        <v>881303.4998998012</v>
      </c>
      <c r="F78" s="39">
        <f t="shared" si="3"/>
        <v>52349.42789404819</v>
      </c>
      <c r="G78" s="46"/>
      <c r="H78" s="38">
        <f>'[2]II-A FINAL 12-13'!$L109</f>
        <v>150599</v>
      </c>
      <c r="I78" s="41">
        <v>7870.546017113335</v>
      </c>
      <c r="J78" s="51">
        <v>75842.47280923028</v>
      </c>
      <c r="K78" s="42"/>
      <c r="L78" s="48"/>
    </row>
    <row r="79" spans="1:12" ht="19.5" customHeight="1">
      <c r="A79" s="8" t="s">
        <v>75</v>
      </c>
      <c r="B79" s="9" t="s">
        <v>211</v>
      </c>
      <c r="C79" s="44">
        <v>901467.4853574411</v>
      </c>
      <c r="D79" s="45">
        <v>0</v>
      </c>
      <c r="E79" s="38">
        <f t="shared" si="2"/>
        <v>901467.4853574411</v>
      </c>
      <c r="F79" s="39">
        <f t="shared" si="3"/>
        <v>53547.16863023201</v>
      </c>
      <c r="G79" s="46"/>
      <c r="H79" s="38">
        <f>'[2]II-A FINAL 12-13'!$L110</f>
        <v>172486</v>
      </c>
      <c r="I79" s="51">
        <v>19257.718978043267</v>
      </c>
      <c r="J79" s="51"/>
      <c r="K79" s="42"/>
      <c r="L79" s="48"/>
    </row>
    <row r="80" spans="1:12" ht="19.5" customHeight="1">
      <c r="A80" s="8" t="s">
        <v>76</v>
      </c>
      <c r="B80" s="9" t="s">
        <v>212</v>
      </c>
      <c r="C80" s="44">
        <v>1223837.0953814</v>
      </c>
      <c r="D80" s="45">
        <v>0</v>
      </c>
      <c r="E80" s="38">
        <f t="shared" si="2"/>
        <v>1223837.0953814</v>
      </c>
      <c r="F80" s="39">
        <f t="shared" si="3"/>
        <v>72695.92346565517</v>
      </c>
      <c r="G80" s="46"/>
      <c r="H80" s="38">
        <f>'[2]II-A FINAL 12-13'!$L111</f>
        <v>160184</v>
      </c>
      <c r="I80" s="51">
        <v>14066.507775266387</v>
      </c>
      <c r="J80" s="51"/>
      <c r="K80" s="42"/>
      <c r="L80" s="48"/>
    </row>
    <row r="81" spans="1:12" ht="19.5" customHeight="1">
      <c r="A81" s="8" t="s">
        <v>77</v>
      </c>
      <c r="B81" s="9" t="s">
        <v>213</v>
      </c>
      <c r="C81" s="44">
        <v>4351411.586574669</v>
      </c>
      <c r="D81" s="45">
        <v>101963.44936182554</v>
      </c>
      <c r="E81" s="38">
        <f t="shared" si="2"/>
        <v>4453375.035936494</v>
      </c>
      <c r="F81" s="39">
        <f t="shared" si="3"/>
        <v>264530.47713462776</v>
      </c>
      <c r="G81" s="46"/>
      <c r="H81" s="38">
        <f>'[2]II-A FINAL 12-13'!$L112</f>
        <v>689478</v>
      </c>
      <c r="I81" s="51">
        <v>61792.15915563449</v>
      </c>
      <c r="J81" s="51"/>
      <c r="K81" s="42"/>
      <c r="L81" s="48"/>
    </row>
    <row r="82" spans="1:12" ht="19.5" customHeight="1">
      <c r="A82" s="8" t="s">
        <v>78</v>
      </c>
      <c r="B82" s="9" t="s">
        <v>214</v>
      </c>
      <c r="C82" s="44">
        <v>423479.70371017687</v>
      </c>
      <c r="D82" s="45">
        <v>0</v>
      </c>
      <c r="E82" s="38">
        <f t="shared" si="2"/>
        <v>423479.70371017687</v>
      </c>
      <c r="F82" s="39">
        <f t="shared" si="3"/>
        <v>25154.694400384506</v>
      </c>
      <c r="G82" s="46"/>
      <c r="H82" s="38">
        <f>'[2]II-A FINAL 12-13'!$L113</f>
        <v>55790</v>
      </c>
      <c r="I82" s="51">
        <v>20262.469533419437</v>
      </c>
      <c r="J82" s="51">
        <v>26949.003869622647</v>
      </c>
      <c r="K82" s="42"/>
      <c r="L82" s="48"/>
    </row>
    <row r="83" spans="1:12" ht="19.5" customHeight="1">
      <c r="A83" s="8" t="s">
        <v>79</v>
      </c>
      <c r="B83" s="9" t="s">
        <v>215</v>
      </c>
      <c r="C83" s="44">
        <v>1143487.8785295573</v>
      </c>
      <c r="D83" s="45">
        <v>0</v>
      </c>
      <c r="E83" s="38">
        <f t="shared" si="2"/>
        <v>1143487.8785295573</v>
      </c>
      <c r="F83" s="39">
        <f t="shared" si="3"/>
        <v>67923.1799846557</v>
      </c>
      <c r="G83" s="46"/>
      <c r="H83" s="38">
        <f>'[2]II-A FINAL 12-13'!$L114</f>
        <v>203935</v>
      </c>
      <c r="I83" s="41">
        <v>6028.503332257023</v>
      </c>
      <c r="J83" s="51"/>
      <c r="K83" s="42"/>
      <c r="L83" s="48"/>
    </row>
    <row r="84" spans="1:12" ht="19.5" customHeight="1">
      <c r="A84" s="8" t="s">
        <v>80</v>
      </c>
      <c r="B84" s="9" t="s">
        <v>216</v>
      </c>
      <c r="C84" s="44">
        <v>1011704.0184083635</v>
      </c>
      <c r="D84" s="45">
        <v>25398.427240377325</v>
      </c>
      <c r="E84" s="38">
        <f t="shared" si="2"/>
        <v>1037102.4456487407</v>
      </c>
      <c r="F84" s="39">
        <f t="shared" si="3"/>
        <v>61603.8852715352</v>
      </c>
      <c r="G84" s="46"/>
      <c r="H84" s="38">
        <f>'[2]II-A FINAL 12-13'!$L115</f>
        <v>173584</v>
      </c>
      <c r="I84" s="51">
        <v>20095.01110752341</v>
      </c>
      <c r="J84" s="51">
        <v>101941.25051455272</v>
      </c>
      <c r="K84" s="42"/>
      <c r="L84" s="48"/>
    </row>
    <row r="85" spans="1:12" ht="19.5" customHeight="1">
      <c r="A85" s="8" t="s">
        <v>81</v>
      </c>
      <c r="B85" s="9" t="s">
        <v>217</v>
      </c>
      <c r="C85" s="44">
        <v>637958.962959604</v>
      </c>
      <c r="D85" s="45">
        <v>0</v>
      </c>
      <c r="E85" s="38">
        <f t="shared" si="2"/>
        <v>637958.962959604</v>
      </c>
      <c r="F85" s="39">
        <f t="shared" si="3"/>
        <v>37894.76239980048</v>
      </c>
      <c r="G85" s="46"/>
      <c r="H85" s="38">
        <f>'[2]II-A FINAL 12-13'!$L116</f>
        <v>145450</v>
      </c>
      <c r="I85" s="51">
        <v>14066.507775266387</v>
      </c>
      <c r="J85" s="51"/>
      <c r="K85" s="42"/>
      <c r="L85" s="48"/>
    </row>
    <row r="86" spans="1:12" ht="19.5" customHeight="1">
      <c r="A86" s="8" t="s">
        <v>82</v>
      </c>
      <c r="B86" s="9" t="s">
        <v>218</v>
      </c>
      <c r="C86" s="44">
        <v>2589031.779705343</v>
      </c>
      <c r="D86" s="45">
        <v>86841.83264031928</v>
      </c>
      <c r="E86" s="38">
        <f t="shared" si="2"/>
        <v>2675873.612345662</v>
      </c>
      <c r="F86" s="39">
        <f t="shared" si="3"/>
        <v>158946.89257333233</v>
      </c>
      <c r="G86" s="46"/>
      <c r="H86" s="38">
        <f>'[2]II-A FINAL 12-13'!$L117</f>
        <v>451699</v>
      </c>
      <c r="I86" s="51">
        <v>41027.31434452696</v>
      </c>
      <c r="J86" s="51"/>
      <c r="K86" s="42"/>
      <c r="L86" s="48"/>
    </row>
    <row r="87" spans="1:12" ht="19.5" customHeight="1">
      <c r="A87" s="8" t="s">
        <v>83</v>
      </c>
      <c r="B87" s="9" t="s">
        <v>219</v>
      </c>
      <c r="C87" s="44">
        <v>244953.40664065522</v>
      </c>
      <c r="D87" s="45">
        <v>0</v>
      </c>
      <c r="E87" s="38">
        <f t="shared" si="2"/>
        <v>244953.40664065522</v>
      </c>
      <c r="F87" s="39">
        <f t="shared" si="3"/>
        <v>14550.23235445492</v>
      </c>
      <c r="G87" s="46"/>
      <c r="H87" s="38">
        <f>'[2]II-A FINAL 12-13'!$L118</f>
        <v>40806</v>
      </c>
      <c r="I87" s="41">
        <v>1674.5842589602842</v>
      </c>
      <c r="J87" s="51">
        <v>27500.414903903347</v>
      </c>
      <c r="K87" s="42"/>
      <c r="L87" s="48"/>
    </row>
    <row r="88" spans="1:12" ht="19.5" customHeight="1">
      <c r="A88" s="8" t="s">
        <v>84</v>
      </c>
      <c r="B88" s="9" t="s">
        <v>220</v>
      </c>
      <c r="C88" s="44">
        <v>1304911.3010803459</v>
      </c>
      <c r="D88" s="45">
        <v>25207.55893909232</v>
      </c>
      <c r="E88" s="38">
        <f t="shared" si="2"/>
        <v>1330118.8600194382</v>
      </c>
      <c r="F88" s="39">
        <f t="shared" si="3"/>
        <v>79009.06028515463</v>
      </c>
      <c r="G88" s="46"/>
      <c r="H88" s="38">
        <f>'[2]II-A FINAL 12-13'!$L119</f>
        <v>207553</v>
      </c>
      <c r="I88" s="41">
        <v>3516.626943816597</v>
      </c>
      <c r="J88" s="51">
        <v>113454.1848999448</v>
      </c>
      <c r="K88" s="42"/>
      <c r="L88" s="48"/>
    </row>
    <row r="89" spans="1:12" ht="19.5" customHeight="1">
      <c r="A89" s="8" t="s">
        <v>85</v>
      </c>
      <c r="B89" s="9" t="s">
        <v>221</v>
      </c>
      <c r="C89" s="44">
        <v>1163279.870174599</v>
      </c>
      <c r="D89" s="45">
        <v>0</v>
      </c>
      <c r="E89" s="38">
        <f t="shared" si="2"/>
        <v>1163279.870174599</v>
      </c>
      <c r="F89" s="39">
        <f t="shared" si="3"/>
        <v>69098.8242883712</v>
      </c>
      <c r="G89" s="46"/>
      <c r="H89" s="38">
        <f>'[2]II-A FINAL 12-13'!$L120</f>
        <v>196616</v>
      </c>
      <c r="I89" s="41">
        <v>837.2921294801421</v>
      </c>
      <c r="J89" s="51">
        <v>82954.45362880483</v>
      </c>
      <c r="K89" s="42"/>
      <c r="L89" s="48"/>
    </row>
    <row r="90" spans="1:10" ht="19.5" customHeight="1">
      <c r="A90" s="8" t="s">
        <v>86</v>
      </c>
      <c r="B90" s="9" t="s">
        <v>222</v>
      </c>
      <c r="C90" s="44">
        <v>638194.4432602519</v>
      </c>
      <c r="D90" s="45">
        <v>0</v>
      </c>
      <c r="E90" s="38">
        <f t="shared" si="2"/>
        <v>638194.4432602519</v>
      </c>
      <c r="F90" s="39">
        <f t="shared" si="3"/>
        <v>37908.74992965896</v>
      </c>
      <c r="G90" s="46"/>
      <c r="H90" s="38">
        <f>'[2]II-A FINAL 12-13'!$L121</f>
        <v>94915</v>
      </c>
      <c r="I90" s="49" t="s">
        <v>282</v>
      </c>
      <c r="J90" s="50">
        <v>34196.83380057411</v>
      </c>
    </row>
    <row r="91" spans="1:10" ht="19.5" customHeight="1">
      <c r="A91" s="8" t="s">
        <v>309</v>
      </c>
      <c r="B91" s="9" t="s">
        <v>310</v>
      </c>
      <c r="C91" s="44">
        <v>55757638</v>
      </c>
      <c r="D91" s="44">
        <v>93097.86299602262</v>
      </c>
      <c r="E91" s="38">
        <f t="shared" si="2"/>
        <v>55850735.86299602</v>
      </c>
      <c r="F91" s="39">
        <f t="shared" si="3"/>
        <v>3317533.710261964</v>
      </c>
      <c r="G91" s="46">
        <v>73095.20650406503</v>
      </c>
      <c r="H91" s="38">
        <f>'[2]II-A FINAL 12-13'!$L122</f>
        <v>6554731.3</v>
      </c>
      <c r="I91" s="41">
        <v>1119124.660263158</v>
      </c>
      <c r="J91" s="51"/>
    </row>
    <row r="92" spans="1:10" ht="19.5" customHeight="1">
      <c r="A92" s="8" t="s">
        <v>87</v>
      </c>
      <c r="B92" s="9" t="s">
        <v>223</v>
      </c>
      <c r="C92" s="44">
        <v>543479.891626173</v>
      </c>
      <c r="D92" s="45">
        <v>0</v>
      </c>
      <c r="E92" s="38">
        <f t="shared" si="2"/>
        <v>543479.891626173</v>
      </c>
      <c r="F92" s="39">
        <f t="shared" si="3"/>
        <v>32282.705562594678</v>
      </c>
      <c r="G92" s="46"/>
      <c r="H92" s="38">
        <f>'[2]II-A FINAL 12-13'!$L123</f>
        <v>86961</v>
      </c>
      <c r="I92" s="41">
        <v>4019.002221504682</v>
      </c>
      <c r="J92" s="51">
        <v>40924.071619995135</v>
      </c>
    </row>
    <row r="93" spans="1:10" ht="19.5" customHeight="1">
      <c r="A93" s="8" t="s">
        <v>88</v>
      </c>
      <c r="B93" s="9" t="s">
        <v>224</v>
      </c>
      <c r="C93" s="44">
        <v>1458238.8671203514</v>
      </c>
      <c r="D93" s="45">
        <v>0</v>
      </c>
      <c r="E93" s="38">
        <f t="shared" si="2"/>
        <v>1458238.8671203514</v>
      </c>
      <c r="F93" s="39">
        <f t="shared" si="3"/>
        <v>86619.38870694887</v>
      </c>
      <c r="G93" s="46"/>
      <c r="H93" s="38">
        <f>'[2]II-A FINAL 12-13'!$L124</f>
        <v>262271</v>
      </c>
      <c r="I93" s="41">
        <v>8875.296572489506</v>
      </c>
      <c r="J93" s="51">
        <v>105311.34438977402</v>
      </c>
    </row>
    <row r="94" spans="1:10" ht="19.5" customHeight="1">
      <c r="A94" s="8" t="s">
        <v>89</v>
      </c>
      <c r="B94" s="9" t="s">
        <v>225</v>
      </c>
      <c r="C94" s="44">
        <v>6167208</v>
      </c>
      <c r="D94" s="45">
        <v>46809.46767299658</v>
      </c>
      <c r="E94" s="38">
        <f t="shared" si="2"/>
        <v>6214017.467672996</v>
      </c>
      <c r="F94" s="39">
        <f t="shared" si="3"/>
        <v>369112.637579776</v>
      </c>
      <c r="G94" s="46"/>
      <c r="H94" s="38">
        <f>'[2]II-A FINAL 12-13'!$L125</f>
        <v>894710</v>
      </c>
      <c r="I94" s="51">
        <v>100977.43081530514</v>
      </c>
      <c r="J94" s="51"/>
    </row>
    <row r="95" spans="1:10" ht="19.5" customHeight="1">
      <c r="A95" s="8" t="s">
        <v>90</v>
      </c>
      <c r="B95" s="9" t="s">
        <v>226</v>
      </c>
      <c r="C95" s="44">
        <v>165582.75280953213</v>
      </c>
      <c r="D95" s="45">
        <v>0</v>
      </c>
      <c r="E95" s="38">
        <f t="shared" si="2"/>
        <v>165582.75280953213</v>
      </c>
      <c r="F95" s="39">
        <f t="shared" si="3"/>
        <v>9835.615516886208</v>
      </c>
      <c r="G95" s="46"/>
      <c r="H95" s="38">
        <f>'[2]II-A FINAL 12-13'!$L126</f>
        <v>31491</v>
      </c>
      <c r="I95" s="49" t="s">
        <v>282</v>
      </c>
      <c r="J95" s="50"/>
    </row>
    <row r="96" spans="1:10" ht="19.5" customHeight="1">
      <c r="A96" s="8" t="s">
        <v>91</v>
      </c>
      <c r="B96" s="9" t="s">
        <v>227</v>
      </c>
      <c r="C96" s="44">
        <v>784215.6311389662</v>
      </c>
      <c r="D96" s="45">
        <v>0</v>
      </c>
      <c r="E96" s="38">
        <f t="shared" si="2"/>
        <v>784215.6311389662</v>
      </c>
      <c r="F96" s="39">
        <f t="shared" si="3"/>
        <v>46582.40848965459</v>
      </c>
      <c r="G96" s="46"/>
      <c r="H96" s="38">
        <f>'[2]II-A FINAL 12-13'!$L127</f>
        <v>169740</v>
      </c>
      <c r="I96" s="41">
        <v>1004.7505553761705</v>
      </c>
      <c r="J96" s="51">
        <v>61174.839165883976</v>
      </c>
    </row>
    <row r="97" spans="1:10" ht="19.5" customHeight="1">
      <c r="A97" s="8" t="s">
        <v>92</v>
      </c>
      <c r="B97" s="9" t="s">
        <v>228</v>
      </c>
      <c r="C97" s="44">
        <v>1639742.0638052342</v>
      </c>
      <c r="D97" s="45">
        <v>0</v>
      </c>
      <c r="E97" s="38">
        <f t="shared" si="2"/>
        <v>1639742.0638052342</v>
      </c>
      <c r="F97" s="39">
        <f t="shared" si="3"/>
        <v>97400.6785900309</v>
      </c>
      <c r="G97" s="46"/>
      <c r="H97" s="38">
        <f>'[2]II-A FINAL 12-13'!$L128</f>
        <v>241753</v>
      </c>
      <c r="I97" s="51">
        <v>68992.87146916371</v>
      </c>
      <c r="J97" s="51"/>
    </row>
    <row r="98" spans="1:10" ht="19.5" customHeight="1">
      <c r="A98" s="8" t="s">
        <v>93</v>
      </c>
      <c r="B98" s="9" t="s">
        <v>229</v>
      </c>
      <c r="C98" s="44">
        <v>605157.1164424132</v>
      </c>
      <c r="D98" s="45">
        <v>0</v>
      </c>
      <c r="E98" s="38">
        <f t="shared" si="2"/>
        <v>605157.1164424132</v>
      </c>
      <c r="F98" s="39">
        <f t="shared" si="3"/>
        <v>35946.332716679346</v>
      </c>
      <c r="G98" s="46"/>
      <c r="H98" s="38">
        <f>'[2]II-A FINAL 12-13'!$L129</f>
        <v>53816</v>
      </c>
      <c r="I98" s="49" t="s">
        <v>282</v>
      </c>
      <c r="J98" s="50">
        <v>13900.366003060282</v>
      </c>
    </row>
    <row r="99" spans="1:10" ht="19.5" customHeight="1">
      <c r="A99" s="8" t="s">
        <v>94</v>
      </c>
      <c r="B99" s="9" t="s">
        <v>230</v>
      </c>
      <c r="C99" s="44">
        <v>879573.0912531109</v>
      </c>
      <c r="D99" s="45">
        <v>0</v>
      </c>
      <c r="E99" s="38">
        <f t="shared" si="2"/>
        <v>879573.0912531109</v>
      </c>
      <c r="F99" s="39">
        <f t="shared" si="3"/>
        <v>52246.641620434784</v>
      </c>
      <c r="G99" s="46"/>
      <c r="H99" s="38">
        <f>'[2]II-A FINAL 12-13'!$L130</f>
        <v>144678</v>
      </c>
      <c r="I99" s="51">
        <v>20764.844811107523</v>
      </c>
      <c r="J99" s="51"/>
    </row>
    <row r="100" spans="1:10" ht="19.5" customHeight="1">
      <c r="A100" s="8" t="s">
        <v>95</v>
      </c>
      <c r="B100" s="9" t="s">
        <v>231</v>
      </c>
      <c r="C100" s="44">
        <v>523222.66218535864</v>
      </c>
      <c r="D100" s="45">
        <v>0</v>
      </c>
      <c r="E100" s="38">
        <f t="shared" si="2"/>
        <v>523222.66218535864</v>
      </c>
      <c r="F100" s="39">
        <f t="shared" si="3"/>
        <v>31079.426133810302</v>
      </c>
      <c r="G100" s="46"/>
      <c r="H100" s="38">
        <f>'[2]II-A FINAL 12-13'!$L131</f>
        <v>142245</v>
      </c>
      <c r="I100" s="41">
        <v>10884.797683241846</v>
      </c>
      <c r="J100" s="51"/>
    </row>
    <row r="101" spans="1:12" ht="19.5" customHeight="1">
      <c r="A101" s="8" t="s">
        <v>96</v>
      </c>
      <c r="B101" s="9" t="s">
        <v>232</v>
      </c>
      <c r="C101" s="44">
        <v>360192.24274643493</v>
      </c>
      <c r="D101" s="45">
        <v>0</v>
      </c>
      <c r="E101" s="38">
        <f t="shared" si="2"/>
        <v>360192.24274643493</v>
      </c>
      <c r="F101" s="39">
        <f t="shared" si="3"/>
        <v>21395.419219138235</v>
      </c>
      <c r="G101" s="46"/>
      <c r="H101" s="38">
        <f>'[2]II-A FINAL 12-13'!$L132</f>
        <v>36480</v>
      </c>
      <c r="I101" s="49" t="s">
        <v>282</v>
      </c>
      <c r="J101" s="50">
        <v>22854.28981672058</v>
      </c>
      <c r="K101" s="42"/>
      <c r="L101" s="48"/>
    </row>
    <row r="102" spans="1:12" ht="19.5" customHeight="1">
      <c r="A102" s="8" t="s">
        <v>97</v>
      </c>
      <c r="B102" s="9" t="s">
        <v>233</v>
      </c>
      <c r="C102" s="44">
        <v>952821.0137741007</v>
      </c>
      <c r="D102" s="45">
        <v>0</v>
      </c>
      <c r="E102" s="38">
        <f t="shared" si="2"/>
        <v>952821.0137741007</v>
      </c>
      <c r="F102" s="39">
        <f t="shared" si="3"/>
        <v>56597.56821818158</v>
      </c>
      <c r="G102" s="46"/>
      <c r="H102" s="38">
        <f>'[2]II-A FINAL 12-13'!$L133</f>
        <v>154859</v>
      </c>
      <c r="I102" s="49" t="s">
        <v>282</v>
      </c>
      <c r="J102" s="50">
        <v>65099.92601450242</v>
      </c>
      <c r="K102" s="42"/>
      <c r="L102" s="48"/>
    </row>
    <row r="103" spans="1:12" ht="19.5" customHeight="1">
      <c r="A103" s="8" t="s">
        <v>98</v>
      </c>
      <c r="B103" s="9" t="s">
        <v>234</v>
      </c>
      <c r="C103" s="44">
        <v>457516.9471807072</v>
      </c>
      <c r="D103" s="45">
        <v>0</v>
      </c>
      <c r="E103" s="38">
        <f t="shared" si="2"/>
        <v>457516.9471807072</v>
      </c>
      <c r="F103" s="39">
        <f t="shared" si="3"/>
        <v>27176.506662534008</v>
      </c>
      <c r="G103" s="46"/>
      <c r="H103" s="38">
        <f>'[2]II-A FINAL 12-13'!$L134</f>
        <v>76493</v>
      </c>
      <c r="I103" s="49" t="s">
        <v>282</v>
      </c>
      <c r="J103" s="50">
        <v>32848.0098520341</v>
      </c>
      <c r="K103" s="42"/>
      <c r="L103" s="48"/>
    </row>
    <row r="104" spans="1:12" ht="19.5" customHeight="1">
      <c r="A104" s="8" t="s">
        <v>99</v>
      </c>
      <c r="B104" s="9" t="s">
        <v>235</v>
      </c>
      <c r="C104" s="44">
        <v>396411.55945845984</v>
      </c>
      <c r="D104" s="45">
        <v>46982.11075063228</v>
      </c>
      <c r="E104" s="38">
        <f t="shared" si="2"/>
        <v>443393.67020909215</v>
      </c>
      <c r="F104" s="39">
        <f t="shared" si="3"/>
        <v>26337.584010420072</v>
      </c>
      <c r="G104" s="46"/>
      <c r="H104" s="38">
        <f>'[2]II-A FINAL 12-13'!$L135</f>
        <v>65000</v>
      </c>
      <c r="I104" s="49" t="s">
        <v>282</v>
      </c>
      <c r="J104" s="50">
        <v>21360.364770881282</v>
      </c>
      <c r="K104" s="42"/>
      <c r="L104" s="48"/>
    </row>
    <row r="105" spans="1:12" ht="19.5" customHeight="1">
      <c r="A105" s="8" t="s">
        <v>100</v>
      </c>
      <c r="B105" s="9" t="s">
        <v>236</v>
      </c>
      <c r="C105" s="44">
        <v>204368.91520477468</v>
      </c>
      <c r="D105" s="45">
        <v>0</v>
      </c>
      <c r="E105" s="38">
        <f t="shared" si="2"/>
        <v>204368.91520477468</v>
      </c>
      <c r="F105" s="39">
        <f t="shared" si="3"/>
        <v>12139.513563163615</v>
      </c>
      <c r="G105" s="46"/>
      <c r="H105" s="38">
        <f>'[2]II-A FINAL 12-13'!$L136</f>
        <v>44548</v>
      </c>
      <c r="I105" s="49" t="s">
        <v>278</v>
      </c>
      <c r="J105" s="50">
        <v>14146.856329282044</v>
      </c>
      <c r="K105" s="42"/>
      <c r="L105" s="48"/>
    </row>
    <row r="106" spans="1:12" ht="19.5" customHeight="1">
      <c r="A106" s="8" t="s">
        <v>101</v>
      </c>
      <c r="B106" s="9" t="s">
        <v>237</v>
      </c>
      <c r="C106" s="44">
        <v>664907.4558982301</v>
      </c>
      <c r="D106" s="45">
        <v>0</v>
      </c>
      <c r="E106" s="38">
        <f t="shared" si="2"/>
        <v>664907.4558982301</v>
      </c>
      <c r="F106" s="39">
        <f t="shared" si="3"/>
        <v>39495.50288035487</v>
      </c>
      <c r="G106" s="46"/>
      <c r="H106" s="38">
        <f>'[2]II-A FINAL 12-13'!$L137</f>
        <v>114020</v>
      </c>
      <c r="I106" s="41">
        <v>1004.7505553761705</v>
      </c>
      <c r="J106" s="51">
        <v>49861.949974567855</v>
      </c>
      <c r="K106" s="42"/>
      <c r="L106" s="48"/>
    </row>
    <row r="107" spans="1:12" ht="19.5" customHeight="1">
      <c r="A107" s="8" t="s">
        <v>102</v>
      </c>
      <c r="B107" s="9" t="s">
        <v>238</v>
      </c>
      <c r="C107" s="44">
        <v>2561386.741547024</v>
      </c>
      <c r="D107" s="45">
        <v>25323.120476664095</v>
      </c>
      <c r="E107" s="38">
        <f t="shared" si="2"/>
        <v>2586709.862023688</v>
      </c>
      <c r="F107" s="39">
        <f t="shared" si="3"/>
        <v>153650.56580420706</v>
      </c>
      <c r="G107" s="46"/>
      <c r="H107" s="38">
        <f>'[2]II-A FINAL 12-13'!$L138</f>
        <v>386451</v>
      </c>
      <c r="I107" s="51">
        <v>84231.58822570229</v>
      </c>
      <c r="J107" s="51"/>
      <c r="K107" s="53"/>
      <c r="L107" s="48"/>
    </row>
    <row r="108" spans="1:12" ht="19.5" customHeight="1">
      <c r="A108" s="8" t="s">
        <v>103</v>
      </c>
      <c r="B108" s="9" t="s">
        <v>239</v>
      </c>
      <c r="C108" s="44">
        <v>1209334.4332889412</v>
      </c>
      <c r="D108" s="45">
        <v>0</v>
      </c>
      <c r="E108" s="38">
        <f t="shared" si="2"/>
        <v>1209334.4332889412</v>
      </c>
      <c r="F108" s="39">
        <f t="shared" si="3"/>
        <v>71834.4653373631</v>
      </c>
      <c r="G108" s="46"/>
      <c r="H108" s="38">
        <f>'[2]II-A FINAL 12-13'!$L139</f>
        <v>184767</v>
      </c>
      <c r="I108" s="51">
        <v>14401.424627058444</v>
      </c>
      <c r="J108" s="51">
        <v>82763.39177521752</v>
      </c>
      <c r="K108" s="42"/>
      <c r="L108" s="48"/>
    </row>
    <row r="109" spans="1:12" ht="19.5" customHeight="1">
      <c r="A109" s="8" t="s">
        <v>104</v>
      </c>
      <c r="B109" s="9" t="s">
        <v>240</v>
      </c>
      <c r="C109" s="44">
        <v>60104.44146686089</v>
      </c>
      <c r="D109" s="45">
        <v>0</v>
      </c>
      <c r="E109" s="38">
        <f t="shared" si="2"/>
        <v>60104.44146686089</v>
      </c>
      <c r="F109" s="39">
        <f t="shared" si="3"/>
        <v>3570.2038231315364</v>
      </c>
      <c r="G109" s="46"/>
      <c r="H109" s="38">
        <f>'[2]II-A FINAL 12-13'!$L140</f>
        <v>16918</v>
      </c>
      <c r="I109" s="49" t="s">
        <v>278</v>
      </c>
      <c r="J109" s="50"/>
      <c r="K109" s="42"/>
      <c r="L109" s="48"/>
    </row>
    <row r="110" spans="1:12" ht="19.5" customHeight="1">
      <c r="A110" s="8" t="s">
        <v>105</v>
      </c>
      <c r="B110" s="9" t="s">
        <v>241</v>
      </c>
      <c r="C110" s="44">
        <v>1622199.4213067677</v>
      </c>
      <c r="D110" s="45">
        <v>47427.59542531968</v>
      </c>
      <c r="E110" s="38">
        <f t="shared" si="2"/>
        <v>1669627.0167320874</v>
      </c>
      <c r="F110" s="39">
        <f t="shared" si="3"/>
        <v>99175.84479388599</v>
      </c>
      <c r="G110" s="46"/>
      <c r="H110" s="38">
        <f>'[2]II-A FINAL 12-13'!$L141</f>
        <v>345009</v>
      </c>
      <c r="I110" s="41">
        <v>2679.3348143364547</v>
      </c>
      <c r="J110" s="51">
        <v>137714.57916317842</v>
      </c>
      <c r="K110" s="42"/>
      <c r="L110" s="48"/>
    </row>
    <row r="111" spans="1:12" ht="19.5" customHeight="1">
      <c r="A111" s="8" t="s">
        <v>106</v>
      </c>
      <c r="B111" s="9" t="s">
        <v>242</v>
      </c>
      <c r="C111" s="44">
        <v>1924403.789893037</v>
      </c>
      <c r="D111" s="45">
        <v>0</v>
      </c>
      <c r="E111" s="38">
        <f t="shared" si="2"/>
        <v>1924403.789893037</v>
      </c>
      <c r="F111" s="39">
        <f t="shared" si="3"/>
        <v>114309.5851196464</v>
      </c>
      <c r="G111" s="46"/>
      <c r="H111" s="38">
        <f>'[2]II-A FINAL 12-13'!$L142</f>
        <v>334735</v>
      </c>
      <c r="I111" s="51">
        <v>72509.4984129803</v>
      </c>
      <c r="J111" s="51"/>
      <c r="K111" s="42"/>
      <c r="L111" s="48"/>
    </row>
    <row r="112" spans="1:12" ht="19.5" customHeight="1">
      <c r="A112" s="8" t="s">
        <v>107</v>
      </c>
      <c r="B112" s="9" t="s">
        <v>243</v>
      </c>
      <c r="C112" s="44">
        <v>150544.1999920462</v>
      </c>
      <c r="D112" s="45">
        <v>0</v>
      </c>
      <c r="E112" s="38">
        <f t="shared" si="2"/>
        <v>150544.1999920462</v>
      </c>
      <c r="F112" s="39">
        <f t="shared" si="3"/>
        <v>8942.325479527544</v>
      </c>
      <c r="G112" s="46"/>
      <c r="H112" s="38">
        <f>'[2]II-A FINAL 12-13'!$L143</f>
        <v>25167</v>
      </c>
      <c r="I112" s="49" t="s">
        <v>282</v>
      </c>
      <c r="J112" s="50"/>
      <c r="K112" s="42"/>
      <c r="L112" s="48"/>
    </row>
    <row r="113" spans="1:12" ht="19.5" customHeight="1">
      <c r="A113" s="8" t="s">
        <v>108</v>
      </c>
      <c r="B113" s="9" t="s">
        <v>244</v>
      </c>
      <c r="C113" s="44">
        <v>4660053.749779076</v>
      </c>
      <c r="D113" s="45">
        <v>0</v>
      </c>
      <c r="E113" s="38">
        <f t="shared" si="2"/>
        <v>4660053.749779076</v>
      </c>
      <c r="F113" s="39">
        <f t="shared" si="3"/>
        <v>276807.1927368771</v>
      </c>
      <c r="G113" s="52">
        <v>181432.74471544716</v>
      </c>
      <c r="H113" s="38">
        <f>'[2]II-A FINAL 12-13'!$L144</f>
        <v>673045</v>
      </c>
      <c r="I113" s="51">
        <v>259225.643287052</v>
      </c>
      <c r="J113" s="51"/>
      <c r="K113" s="42"/>
      <c r="L113" s="48"/>
    </row>
    <row r="114" spans="1:12" ht="19.5" customHeight="1">
      <c r="A114" s="8" t="s">
        <v>109</v>
      </c>
      <c r="B114" s="9" t="s">
        <v>245</v>
      </c>
      <c r="C114" s="44">
        <v>1163163.8436677884</v>
      </c>
      <c r="D114" s="45">
        <v>0</v>
      </c>
      <c r="E114" s="38">
        <f t="shared" si="2"/>
        <v>1163163.8436677884</v>
      </c>
      <c r="F114" s="39">
        <f t="shared" si="3"/>
        <v>69091.93231386664</v>
      </c>
      <c r="G114" s="46"/>
      <c r="H114" s="38">
        <f>'[2]II-A FINAL 12-13'!$L145</f>
        <v>207713</v>
      </c>
      <c r="I114" s="49" t="s">
        <v>278</v>
      </c>
      <c r="J114" s="50">
        <v>55711.543513906356</v>
      </c>
      <c r="K114" s="42"/>
      <c r="L114" s="48"/>
    </row>
    <row r="115" spans="1:12" ht="19.5" customHeight="1">
      <c r="A115" s="8" t="s">
        <v>110</v>
      </c>
      <c r="B115" s="9" t="s">
        <v>246</v>
      </c>
      <c r="C115" s="44">
        <v>703753.3050462259</v>
      </c>
      <c r="D115" s="45">
        <v>0</v>
      </c>
      <c r="E115" s="38">
        <f t="shared" si="2"/>
        <v>703753.3050462259</v>
      </c>
      <c r="F115" s="39">
        <f t="shared" si="3"/>
        <v>41802.94631974582</v>
      </c>
      <c r="G115" s="46"/>
      <c r="H115" s="38">
        <f>'[2]II-A FINAL 12-13'!$L146</f>
        <v>93726</v>
      </c>
      <c r="I115" s="49" t="s">
        <v>282</v>
      </c>
      <c r="J115" s="50">
        <v>43537.493068021446</v>
      </c>
      <c r="K115" s="42"/>
      <c r="L115" s="48"/>
    </row>
    <row r="116" spans="1:12" ht="19.5" customHeight="1">
      <c r="A116" s="8" t="s">
        <v>111</v>
      </c>
      <c r="B116" s="9" t="s">
        <v>247</v>
      </c>
      <c r="C116" s="44">
        <v>3162016.811339482</v>
      </c>
      <c r="D116" s="44">
        <v>50599.37064748751</v>
      </c>
      <c r="E116" s="38">
        <f t="shared" si="2"/>
        <v>3212616.18198697</v>
      </c>
      <c r="F116" s="39">
        <f t="shared" si="3"/>
        <v>190829.40121002603</v>
      </c>
      <c r="G116" s="46">
        <v>46989.7756097561</v>
      </c>
      <c r="H116" s="38">
        <f>'[2]II-A FINAL 12-13'!$L147</f>
        <v>493876</v>
      </c>
      <c r="I116" s="51">
        <v>61624.700729738455</v>
      </c>
      <c r="J116" s="51">
        <v>272538.4540868633</v>
      </c>
      <c r="K116" s="42"/>
      <c r="L116" s="48"/>
    </row>
    <row r="117" spans="1:12" ht="19.5" customHeight="1">
      <c r="A117" s="8" t="s">
        <v>311</v>
      </c>
      <c r="B117" s="9" t="s">
        <v>312</v>
      </c>
      <c r="C117" s="44">
        <v>5474469.269643048</v>
      </c>
      <c r="D117" s="44">
        <v>541025.0041508073</v>
      </c>
      <c r="E117" s="38">
        <f t="shared" si="2"/>
        <v>6015494.273793855</v>
      </c>
      <c r="F117" s="39">
        <f t="shared" si="3"/>
        <v>357320.35986335494</v>
      </c>
      <c r="G117" s="46">
        <v>62653.034146341466</v>
      </c>
      <c r="H117" s="38">
        <f>'[2]II-A FINAL 12-13'!$L148</f>
        <v>893626</v>
      </c>
      <c r="I117" s="41">
        <v>155736.33608330644</v>
      </c>
      <c r="J117" s="51"/>
      <c r="K117" s="54"/>
      <c r="L117" s="48"/>
    </row>
    <row r="118" spans="1:12" ht="19.5" customHeight="1">
      <c r="A118" s="8" t="s">
        <v>112</v>
      </c>
      <c r="B118" s="9" t="s">
        <v>248</v>
      </c>
      <c r="C118" s="44">
        <v>717732.303661777</v>
      </c>
      <c r="D118" s="45">
        <v>0</v>
      </c>
      <c r="E118" s="38">
        <f t="shared" si="2"/>
        <v>717732.303661777</v>
      </c>
      <c r="F118" s="39">
        <f t="shared" si="3"/>
        <v>42633.29883750955</v>
      </c>
      <c r="G118" s="46"/>
      <c r="H118" s="38">
        <f>'[2]II-A FINAL 12-13'!$L149</f>
        <v>121806</v>
      </c>
      <c r="I118" s="41">
        <v>3014.2516661285117</v>
      </c>
      <c r="J118" s="51"/>
      <c r="K118" s="54"/>
      <c r="L118" s="48"/>
    </row>
    <row r="119" spans="1:12" ht="19.5" customHeight="1">
      <c r="A119" s="8" t="s">
        <v>113</v>
      </c>
      <c r="B119" s="9" t="s">
        <v>249</v>
      </c>
      <c r="C119" s="44">
        <v>75056.27551002425</v>
      </c>
      <c r="D119" s="45">
        <v>0</v>
      </c>
      <c r="E119" s="38">
        <f t="shared" si="2"/>
        <v>75056.27551002425</v>
      </c>
      <c r="F119" s="39">
        <f t="shared" si="3"/>
        <v>4458.342765295441</v>
      </c>
      <c r="G119" s="46"/>
      <c r="H119" s="38">
        <f>'[2]II-A FINAL 12-13'!$L150</f>
        <v>13463</v>
      </c>
      <c r="I119" s="49" t="s">
        <v>282</v>
      </c>
      <c r="J119" s="50"/>
      <c r="K119" s="54"/>
      <c r="L119" s="48"/>
    </row>
    <row r="120" spans="1:12" ht="19.5" customHeight="1">
      <c r="A120" s="8" t="s">
        <v>114</v>
      </c>
      <c r="B120" s="9" t="s">
        <v>250</v>
      </c>
      <c r="C120" s="44">
        <v>441036.90445093316</v>
      </c>
      <c r="D120" s="45">
        <v>0</v>
      </c>
      <c r="E120" s="38">
        <f t="shared" si="2"/>
        <v>441036.90445093316</v>
      </c>
      <c r="F120" s="39">
        <f t="shared" si="3"/>
        <v>26197.592124385428</v>
      </c>
      <c r="G120" s="46"/>
      <c r="H120" s="38">
        <f>'[2]II-A FINAL 12-13'!$L151</f>
        <v>77954</v>
      </c>
      <c r="I120" s="49" t="s">
        <v>282</v>
      </c>
      <c r="J120" s="50">
        <v>41476.626432561876</v>
      </c>
      <c r="K120" s="54"/>
      <c r="L120" s="48"/>
    </row>
    <row r="121" spans="1:10" ht="19.5" customHeight="1">
      <c r="A121" s="8" t="s">
        <v>115</v>
      </c>
      <c r="B121" s="9" t="s">
        <v>251</v>
      </c>
      <c r="C121" s="44">
        <v>2602491.4048961266</v>
      </c>
      <c r="D121" s="45">
        <v>33216.22724819562</v>
      </c>
      <c r="E121" s="38">
        <f t="shared" si="2"/>
        <v>2635707.632144322</v>
      </c>
      <c r="F121" s="39">
        <f t="shared" si="3"/>
        <v>156561.03334937274</v>
      </c>
      <c r="G121" s="46"/>
      <c r="H121" s="38">
        <f>'[2]II-A FINAL 12-13'!$L152</f>
        <v>490203</v>
      </c>
      <c r="I121" s="49" t="s">
        <v>282</v>
      </c>
      <c r="J121" s="50"/>
    </row>
    <row r="122" spans="1:10" ht="19.5" customHeight="1">
      <c r="A122" s="8" t="s">
        <v>116</v>
      </c>
      <c r="B122" s="9" t="s">
        <v>252</v>
      </c>
      <c r="C122" s="44">
        <v>4123052.722049617</v>
      </c>
      <c r="D122" s="45">
        <v>0</v>
      </c>
      <c r="E122" s="38">
        <f t="shared" si="2"/>
        <v>4123052.722049617</v>
      </c>
      <c r="F122" s="39">
        <f t="shared" si="3"/>
        <v>244909.33168974725</v>
      </c>
      <c r="G122" s="52">
        <v>31326.517073170733</v>
      </c>
      <c r="H122" s="38">
        <f>'[2]II-A FINAL 12-13'!$L153</f>
        <v>712278</v>
      </c>
      <c r="I122" s="51">
        <v>73514.24896835648</v>
      </c>
      <c r="J122" s="51"/>
    </row>
    <row r="123" spans="1:10" ht="19.5" customHeight="1">
      <c r="A123" s="8" t="s">
        <v>117</v>
      </c>
      <c r="B123" s="9" t="s">
        <v>253</v>
      </c>
      <c r="C123" s="44">
        <v>533803.1568130854</v>
      </c>
      <c r="D123" s="45">
        <v>0</v>
      </c>
      <c r="E123" s="38">
        <f t="shared" si="2"/>
        <v>533803.1568130854</v>
      </c>
      <c r="F123" s="39">
        <f t="shared" si="3"/>
        <v>31707.907514697275</v>
      </c>
      <c r="G123" s="46"/>
      <c r="H123" s="38">
        <f>'[2]II-A FINAL 12-13'!$L154</f>
        <v>51484</v>
      </c>
      <c r="I123" s="51">
        <v>10549.880831449791</v>
      </c>
      <c r="J123" s="51">
        <v>28824.433924061894</v>
      </c>
    </row>
    <row r="124" spans="1:10" ht="19.5" customHeight="1">
      <c r="A124" s="8" t="s">
        <v>118</v>
      </c>
      <c r="B124" s="9" t="s">
        <v>254</v>
      </c>
      <c r="C124" s="44">
        <v>1998592.3511515711</v>
      </c>
      <c r="D124" s="45">
        <v>0</v>
      </c>
      <c r="E124" s="38">
        <f t="shared" si="2"/>
        <v>1998592.3511515711</v>
      </c>
      <c r="F124" s="39">
        <f t="shared" si="3"/>
        <v>118716.38565840333</v>
      </c>
      <c r="G124" s="46"/>
      <c r="H124" s="38">
        <f>'[2]II-A FINAL 12-13'!$L155</f>
        <v>427794</v>
      </c>
      <c r="I124" s="49" t="s">
        <v>282</v>
      </c>
      <c r="J124" s="50"/>
    </row>
    <row r="125" spans="1:10" ht="19.5" customHeight="1">
      <c r="A125" s="8" t="s">
        <v>119</v>
      </c>
      <c r="B125" s="9" t="s">
        <v>255</v>
      </c>
      <c r="C125" s="44">
        <v>383658.42800419196</v>
      </c>
      <c r="D125" s="45">
        <v>7776.860027112</v>
      </c>
      <c r="E125" s="38">
        <f t="shared" si="2"/>
        <v>391435.28803130396</v>
      </c>
      <c r="F125" s="39">
        <f t="shared" si="3"/>
        <v>23251.256109059457</v>
      </c>
      <c r="G125" s="46"/>
      <c r="H125" s="38">
        <f>'[2]II-A FINAL 12-13'!$L156</f>
        <v>71758</v>
      </c>
      <c r="I125" s="41">
        <v>3684.085369712625</v>
      </c>
      <c r="J125" s="51">
        <v>25986.701679638314</v>
      </c>
    </row>
    <row r="126" spans="1:10" ht="19.5" customHeight="1">
      <c r="A126" s="8" t="s">
        <v>120</v>
      </c>
      <c r="B126" s="9" t="s">
        <v>256</v>
      </c>
      <c r="C126" s="44">
        <v>271947.66989292885</v>
      </c>
      <c r="D126" s="45">
        <v>0</v>
      </c>
      <c r="E126" s="38">
        <f t="shared" si="2"/>
        <v>271947.66989292885</v>
      </c>
      <c r="F126" s="39">
        <f t="shared" si="3"/>
        <v>16153.691591639974</v>
      </c>
      <c r="G126" s="46"/>
      <c r="H126" s="38">
        <f>'[2]II-A FINAL 12-13'!$L157</f>
        <v>55532</v>
      </c>
      <c r="I126" s="41">
        <v>2344.4179625443976</v>
      </c>
      <c r="J126" s="51">
        <v>23863.77387860081</v>
      </c>
    </row>
    <row r="127" spans="1:10" ht="19.5" customHeight="1">
      <c r="A127" s="8" t="s">
        <v>121</v>
      </c>
      <c r="B127" s="9" t="s">
        <v>257</v>
      </c>
      <c r="C127" s="44">
        <v>874743.0884647755</v>
      </c>
      <c r="D127" s="45">
        <v>0</v>
      </c>
      <c r="E127" s="38">
        <f t="shared" si="2"/>
        <v>874743.0884647755</v>
      </c>
      <c r="F127" s="39">
        <f t="shared" si="3"/>
        <v>51959.73945480766</v>
      </c>
      <c r="G127" s="46"/>
      <c r="H127" s="38">
        <f>'[2]II-A FINAL 12-13'!$L158</f>
        <v>133533</v>
      </c>
      <c r="I127" s="41">
        <v>4856.294350984824</v>
      </c>
      <c r="J127" s="51">
        <v>63604.85922556976</v>
      </c>
    </row>
    <row r="128" spans="1:10" ht="19.5" customHeight="1">
      <c r="A128" s="8" t="s">
        <v>122</v>
      </c>
      <c r="B128" s="9" t="s">
        <v>258</v>
      </c>
      <c r="C128" s="44">
        <v>625988.6469270751</v>
      </c>
      <c r="D128" s="45">
        <v>0</v>
      </c>
      <c r="E128" s="38">
        <f t="shared" si="2"/>
        <v>625988.6469270751</v>
      </c>
      <c r="F128" s="39">
        <f t="shared" si="3"/>
        <v>37183.725627468266</v>
      </c>
      <c r="G128" s="46"/>
      <c r="H128" s="38">
        <f>'[2]II-A FINAL 12-13'!$L159</f>
        <v>112533</v>
      </c>
      <c r="I128" s="51">
        <v>14903.79990474653</v>
      </c>
      <c r="J128" s="51"/>
    </row>
    <row r="129" spans="1:10" ht="19.5" customHeight="1">
      <c r="A129" s="8" t="s">
        <v>123</v>
      </c>
      <c r="B129" s="9" t="s">
        <v>259</v>
      </c>
      <c r="C129" s="44">
        <v>612425.3517361218</v>
      </c>
      <c r="D129" s="45">
        <v>0</v>
      </c>
      <c r="E129" s="38">
        <f t="shared" si="2"/>
        <v>612425.3517361218</v>
      </c>
      <c r="F129" s="39">
        <f t="shared" si="3"/>
        <v>36378.06589312563</v>
      </c>
      <c r="G129" s="46"/>
      <c r="H129" s="38">
        <f>'[2]II-A FINAL 12-13'!$L160</f>
        <v>80641</v>
      </c>
      <c r="I129" s="41">
        <v>7368.17073942525</v>
      </c>
      <c r="J129" s="51">
        <v>28156.48368655027</v>
      </c>
    </row>
    <row r="130" spans="1:10" ht="19.5" customHeight="1">
      <c r="A130" s="8" t="s">
        <v>124</v>
      </c>
      <c r="B130" s="9" t="s">
        <v>260</v>
      </c>
      <c r="C130" s="44">
        <v>1273029.5274726811</v>
      </c>
      <c r="D130" s="45">
        <v>0</v>
      </c>
      <c r="E130" s="38">
        <f t="shared" si="2"/>
        <v>1273029.5274726811</v>
      </c>
      <c r="F130" s="39">
        <f t="shared" si="3"/>
        <v>75617.95393187726</v>
      </c>
      <c r="G130" s="46"/>
      <c r="H130" s="38">
        <f>'[2]II-A FINAL 12-13'!$L161</f>
        <v>154090</v>
      </c>
      <c r="I130" s="41">
        <v>1172.2089812721988</v>
      </c>
      <c r="J130" s="51">
        <v>88096.44120126571</v>
      </c>
    </row>
    <row r="131" spans="1:10" ht="19.5" customHeight="1">
      <c r="A131" s="8" t="s">
        <v>125</v>
      </c>
      <c r="B131" s="9" t="s">
        <v>261</v>
      </c>
      <c r="C131" s="44">
        <v>248876.36096259713</v>
      </c>
      <c r="D131" s="45">
        <v>0</v>
      </c>
      <c r="E131" s="38">
        <f t="shared" si="2"/>
        <v>248876.36096259713</v>
      </c>
      <c r="F131" s="39">
        <f t="shared" si="3"/>
        <v>14783.25584117827</v>
      </c>
      <c r="G131" s="46"/>
      <c r="H131" s="38">
        <f>'[2]II-A FINAL 12-13'!$L162</f>
        <v>43468</v>
      </c>
      <c r="I131" s="49" t="s">
        <v>278</v>
      </c>
      <c r="J131" s="50">
        <v>14386.777053533398</v>
      </c>
    </row>
    <row r="132" spans="1:10" ht="19.5" customHeight="1">
      <c r="A132" s="8" t="s">
        <v>126</v>
      </c>
      <c r="B132" s="9" t="s">
        <v>262</v>
      </c>
      <c r="C132" s="44">
        <v>2016794.6459434584</v>
      </c>
      <c r="D132" s="45">
        <v>0</v>
      </c>
      <c r="E132" s="38">
        <f aca="true" t="shared" si="4" ref="E132:E140">SUM(C132,D132)</f>
        <v>2016794.6459434584</v>
      </c>
      <c r="F132" s="39">
        <f t="shared" si="3"/>
        <v>119797.60196904143</v>
      </c>
      <c r="G132" s="46"/>
      <c r="H132" s="38">
        <f>'[2]II-A FINAL 12-13'!$L163</f>
        <v>287343</v>
      </c>
      <c r="I132" s="51">
        <v>58442.99063771392</v>
      </c>
      <c r="J132" s="51">
        <v>128512.52058761108</v>
      </c>
    </row>
    <row r="133" spans="1:10" ht="19.5" customHeight="1">
      <c r="A133" s="8" t="s">
        <v>127</v>
      </c>
      <c r="B133" s="9" t="s">
        <v>263</v>
      </c>
      <c r="C133" s="44">
        <v>1653930.7484514355</v>
      </c>
      <c r="D133" s="45">
        <v>0</v>
      </c>
      <c r="E133" s="38">
        <f t="shared" si="4"/>
        <v>1653930.7484514355</v>
      </c>
      <c r="F133" s="39">
        <f aca="true" t="shared" si="5" ref="F133:F147">E133*0.66*0.09</f>
        <v>98243.48645801526</v>
      </c>
      <c r="G133" s="46"/>
      <c r="H133" s="38">
        <f>'[2]II-A FINAL 12-13'!$L164</f>
        <v>310420</v>
      </c>
      <c r="I133" s="51">
        <v>10549.880831449791</v>
      </c>
      <c r="J133" s="51"/>
    </row>
    <row r="134" spans="1:12" ht="19.5" customHeight="1">
      <c r="A134" s="8" t="s">
        <v>128</v>
      </c>
      <c r="B134" s="9" t="s">
        <v>264</v>
      </c>
      <c r="C134" s="44">
        <v>643756.6615756255</v>
      </c>
      <c r="D134" s="45">
        <v>55543.36118262115</v>
      </c>
      <c r="E134" s="38">
        <f t="shared" si="4"/>
        <v>699300.0227582466</v>
      </c>
      <c r="F134" s="39">
        <f t="shared" si="5"/>
        <v>41538.42135183985</v>
      </c>
      <c r="G134" s="46"/>
      <c r="H134" s="38">
        <f>'[2]II-A FINAL 12-13'!$L165</f>
        <v>132560</v>
      </c>
      <c r="I134" s="49" t="s">
        <v>282</v>
      </c>
      <c r="J134" s="50">
        <v>45071.37708693601</v>
      </c>
      <c r="K134" s="54"/>
      <c r="L134" s="48"/>
    </row>
    <row r="135" spans="1:12" ht="19.5" customHeight="1">
      <c r="A135" s="8" t="s">
        <v>129</v>
      </c>
      <c r="B135" s="9" t="s">
        <v>265</v>
      </c>
      <c r="C135" s="44">
        <v>1166281.0858729733</v>
      </c>
      <c r="D135" s="45">
        <v>0</v>
      </c>
      <c r="E135" s="38">
        <f t="shared" si="4"/>
        <v>1166281.0858729733</v>
      </c>
      <c r="F135" s="39">
        <f t="shared" si="5"/>
        <v>69277.0965008546</v>
      </c>
      <c r="G135" s="46"/>
      <c r="H135" s="38">
        <f>'[2]II-A FINAL 12-13'!$L166</f>
        <v>198332</v>
      </c>
      <c r="I135" s="41">
        <v>1339.6674071682273</v>
      </c>
      <c r="J135" s="51">
        <v>87913.56692782928</v>
      </c>
      <c r="K135" s="54"/>
      <c r="L135" s="48"/>
    </row>
    <row r="136" spans="1:12" ht="19.5" customHeight="1">
      <c r="A136" s="8" t="s">
        <v>130</v>
      </c>
      <c r="B136" s="9" t="s">
        <v>266</v>
      </c>
      <c r="C136" s="44">
        <v>312228.5016304201</v>
      </c>
      <c r="D136" s="45">
        <v>0</v>
      </c>
      <c r="E136" s="38">
        <f t="shared" si="4"/>
        <v>312228.5016304201</v>
      </c>
      <c r="F136" s="39">
        <f t="shared" si="5"/>
        <v>18546.372996846956</v>
      </c>
      <c r="G136" s="46"/>
      <c r="H136" s="38">
        <f>'[2]II-A FINAL 12-13'!$L167</f>
        <v>48210</v>
      </c>
      <c r="I136" s="49" t="s">
        <v>278</v>
      </c>
      <c r="J136" s="50">
        <v>18898.748344841537</v>
      </c>
      <c r="K136" s="54"/>
      <c r="L136" s="48"/>
    </row>
    <row r="137" spans="1:12" ht="19.5" customHeight="1">
      <c r="A137" s="8" t="s">
        <v>131</v>
      </c>
      <c r="B137" s="9" t="s">
        <v>267</v>
      </c>
      <c r="C137" s="44">
        <v>1113951.1525873945</v>
      </c>
      <c r="D137" s="45">
        <v>0</v>
      </c>
      <c r="E137" s="38">
        <f t="shared" si="4"/>
        <v>1113951.1525873945</v>
      </c>
      <c r="F137" s="39">
        <f t="shared" si="5"/>
        <v>66168.69846369122</v>
      </c>
      <c r="G137" s="46"/>
      <c r="H137" s="38">
        <f>'[2]II-A FINAL 12-13'!$L168</f>
        <v>181210</v>
      </c>
      <c r="I137" s="49" t="s">
        <v>282</v>
      </c>
      <c r="J137" s="50">
        <v>77979.42512302432</v>
      </c>
      <c r="K137" s="54"/>
      <c r="L137" s="48"/>
    </row>
    <row r="138" spans="1:12" ht="19.5" customHeight="1">
      <c r="A138" s="8" t="s">
        <v>132</v>
      </c>
      <c r="B138" s="9" t="s">
        <v>268</v>
      </c>
      <c r="C138" s="44">
        <v>1181443.197813998</v>
      </c>
      <c r="D138" s="45">
        <v>5174.203786046707</v>
      </c>
      <c r="E138" s="38">
        <f t="shared" si="4"/>
        <v>1186617.4016000447</v>
      </c>
      <c r="F138" s="39">
        <f t="shared" si="5"/>
        <v>70485.07365504265</v>
      </c>
      <c r="G138" s="46"/>
      <c r="H138" s="38">
        <f>'[2]II-A FINAL 12-13'!$L169</f>
        <v>391343</v>
      </c>
      <c r="I138" s="51">
        <v>60285.03332257023</v>
      </c>
      <c r="J138" s="51"/>
      <c r="K138" s="54"/>
      <c r="L138" s="48"/>
    </row>
    <row r="139" spans="1:10" ht="19.5" customHeight="1">
      <c r="A139" s="8" t="s">
        <v>133</v>
      </c>
      <c r="B139" s="9" t="s">
        <v>269</v>
      </c>
      <c r="C139" s="44">
        <v>1371245.5972858854</v>
      </c>
      <c r="D139" s="45">
        <v>0</v>
      </c>
      <c r="E139" s="38">
        <f t="shared" si="4"/>
        <v>1371245.5972858854</v>
      </c>
      <c r="F139" s="39">
        <f t="shared" si="5"/>
        <v>81451.9884787816</v>
      </c>
      <c r="G139" s="52">
        <v>32631.788617886177</v>
      </c>
      <c r="H139" s="38">
        <f>'[2]II-A FINAL 12-13'!$L170</f>
        <v>322602</v>
      </c>
      <c r="I139" s="41">
        <v>30812.350364869228</v>
      </c>
      <c r="J139" s="51"/>
    </row>
    <row r="140" spans="1:10" ht="19.5" customHeight="1">
      <c r="A140" s="8" t="s">
        <v>134</v>
      </c>
      <c r="B140" s="9" t="s">
        <v>276</v>
      </c>
      <c r="C140" s="44">
        <v>209490.35141436267</v>
      </c>
      <c r="D140" s="45">
        <v>0</v>
      </c>
      <c r="E140" s="38">
        <f t="shared" si="4"/>
        <v>209490.35141436267</v>
      </c>
      <c r="F140" s="39">
        <f t="shared" si="5"/>
        <v>12443.726874013142</v>
      </c>
      <c r="G140" s="46"/>
      <c r="H140" s="38">
        <f>'[2]II-A FINAL 12-13'!$L171</f>
        <v>38956</v>
      </c>
      <c r="I140" s="49" t="s">
        <v>278</v>
      </c>
      <c r="J140" s="50">
        <v>12740.306175572086</v>
      </c>
    </row>
    <row r="141" spans="1:10" ht="19.5" customHeight="1">
      <c r="A141" s="8"/>
      <c r="B141" s="9"/>
      <c r="C141" s="55"/>
      <c r="D141" s="55"/>
      <c r="E141" s="38"/>
      <c r="F141" s="39"/>
      <c r="G141" s="46"/>
      <c r="H141" s="38"/>
      <c r="I141" s="51"/>
      <c r="J141" s="51"/>
    </row>
    <row r="142" spans="1:10" ht="19.5" customHeight="1">
      <c r="A142" s="8">
        <v>970</v>
      </c>
      <c r="B142" s="9" t="s">
        <v>273</v>
      </c>
      <c r="C142" s="56" t="s">
        <v>278</v>
      </c>
      <c r="D142" s="56" t="s">
        <v>278</v>
      </c>
      <c r="E142" s="57" t="s">
        <v>278</v>
      </c>
      <c r="F142" s="39" t="s">
        <v>278</v>
      </c>
      <c r="G142" s="46">
        <v>390543.38</v>
      </c>
      <c r="H142" s="57">
        <f>'[2]II-A FINAL 12-13'!$L173</f>
        <v>10523</v>
      </c>
      <c r="I142" s="51" t="s">
        <v>278</v>
      </c>
      <c r="J142" s="51"/>
    </row>
    <row r="143" spans="1:10" ht="19.5" customHeight="1">
      <c r="A143" s="8">
        <v>971</v>
      </c>
      <c r="B143" s="9" t="s">
        <v>272</v>
      </c>
      <c r="C143" s="56" t="s">
        <v>278</v>
      </c>
      <c r="D143" s="56" t="s">
        <v>278</v>
      </c>
      <c r="E143" s="57" t="s">
        <v>280</v>
      </c>
      <c r="F143" s="39" t="s">
        <v>280</v>
      </c>
      <c r="G143" s="46">
        <v>100854.98000000001</v>
      </c>
      <c r="H143" s="57">
        <f>'[2]II-A FINAL 12-13'!$L174</f>
        <v>2031</v>
      </c>
      <c r="I143" s="51" t="s">
        <v>280</v>
      </c>
      <c r="J143" s="51"/>
    </row>
    <row r="144" spans="1:10" ht="19.5" customHeight="1">
      <c r="A144" s="8" t="s">
        <v>135</v>
      </c>
      <c r="B144" s="9" t="s">
        <v>270</v>
      </c>
      <c r="C144" s="58">
        <v>156651.58669037776</v>
      </c>
      <c r="D144" s="56" t="s">
        <v>278</v>
      </c>
      <c r="E144" s="38">
        <f>SUM(C144,D144)</f>
        <v>156651.58669037776</v>
      </c>
      <c r="F144" s="39">
        <f t="shared" si="5"/>
        <v>9305.10424940844</v>
      </c>
      <c r="G144" s="46"/>
      <c r="H144" s="57">
        <f>'[2]II-A FINAL 12-13'!$L175</f>
        <v>3767</v>
      </c>
      <c r="I144" s="51" t="s">
        <v>280</v>
      </c>
      <c r="J144" s="51"/>
    </row>
    <row r="145" spans="1:10" ht="19.5" customHeight="1">
      <c r="A145" s="8" t="s">
        <v>136</v>
      </c>
      <c r="B145" s="9" t="s">
        <v>271</v>
      </c>
      <c r="C145" s="58">
        <v>177279.3615129371</v>
      </c>
      <c r="D145" s="56" t="s">
        <v>278</v>
      </c>
      <c r="E145" s="38">
        <f>SUM(C145,D145)</f>
        <v>177279.3615129371</v>
      </c>
      <c r="F145" s="39">
        <f t="shared" si="5"/>
        <v>10530.394073868463</v>
      </c>
      <c r="G145" s="46"/>
      <c r="H145" s="57">
        <f>'[2]II-A FINAL 12-13'!$L176</f>
        <v>4809</v>
      </c>
      <c r="I145" s="51" t="s">
        <v>278</v>
      </c>
      <c r="J145" s="51"/>
    </row>
    <row r="146" spans="1:10" ht="19.5" customHeight="1" thickBot="1">
      <c r="A146" s="17" t="s">
        <v>137</v>
      </c>
      <c r="B146" s="18" t="s">
        <v>274</v>
      </c>
      <c r="C146" s="59">
        <v>50915.28965093749</v>
      </c>
      <c r="D146" s="60" t="s">
        <v>278</v>
      </c>
      <c r="E146" s="61">
        <f>SUM(C146,D146)</f>
        <v>50915.28965093749</v>
      </c>
      <c r="F146" s="69">
        <f t="shared" si="5"/>
        <v>3024.3682052656873</v>
      </c>
      <c r="G146" s="62"/>
      <c r="H146" s="63">
        <f>'[2]II-A FINAL 12-13'!$L177</f>
        <v>1296</v>
      </c>
      <c r="I146" s="64" t="s">
        <v>278</v>
      </c>
      <c r="J146" s="64"/>
    </row>
    <row r="147" spans="1:10" ht="45.75" customHeight="1" thickBot="1">
      <c r="A147" s="12"/>
      <c r="B147" s="16" t="s">
        <v>275</v>
      </c>
      <c r="C147" s="44">
        <f>SUM(C4:C146)</f>
        <v>263724664.97398064</v>
      </c>
      <c r="D147" s="44">
        <f>SUM(D4:D146)</f>
        <v>2011218.5968727227</v>
      </c>
      <c r="E147" s="44">
        <f>SUM(E4:E146)</f>
        <v>265735883.57085332</v>
      </c>
      <c r="F147" s="39">
        <f t="shared" si="5"/>
        <v>15784711.484108686</v>
      </c>
      <c r="G147" s="65">
        <f>SUM(G4:G146)</f>
        <v>1294140.3599999999</v>
      </c>
      <c r="H147" s="66">
        <f>SUM(H4:H146)</f>
        <v>39213617.269999996</v>
      </c>
      <c r="I147" s="67">
        <f>SUM(I4:I146)</f>
        <v>5186187.45</v>
      </c>
      <c r="J147" s="67">
        <f>SUM(J4:J146)</f>
        <v>4753656.549999999</v>
      </c>
    </row>
    <row r="148" spans="1:8" ht="34.5" customHeight="1">
      <c r="A148" s="10"/>
      <c r="B148" s="11"/>
      <c r="C148" s="10"/>
      <c r="F148" s="13"/>
      <c r="G148" s="13"/>
      <c r="H148" s="68"/>
    </row>
    <row r="149" spans="2:7" ht="30.75" customHeight="1">
      <c r="B149" s="11"/>
      <c r="F149" s="13"/>
      <c r="G149" s="13"/>
    </row>
    <row r="150" ht="14.25">
      <c r="B150" s="11"/>
    </row>
  </sheetData>
  <sheetProtection/>
  <mergeCells count="2">
    <mergeCell ref="B1:G1"/>
    <mergeCell ref="H1:I1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6"/>
  <sheetViews>
    <sheetView zoomScalePageLayoutView="0" workbookViewId="0" topLeftCell="A1">
      <selection activeCell="I110" sqref="I110"/>
    </sheetView>
  </sheetViews>
  <sheetFormatPr defaultColWidth="9.140625" defaultRowHeight="12.75"/>
  <cols>
    <col min="2" max="2" width="28.28125" style="0" bestFit="1" customWidth="1"/>
    <col min="3" max="3" width="15.140625" style="0" bestFit="1" customWidth="1"/>
    <col min="4" max="4" width="14.57421875" style="74" bestFit="1" customWidth="1"/>
    <col min="5" max="5" width="15.140625" style="0" bestFit="1" customWidth="1"/>
    <col min="6" max="6" width="15.421875" style="0" bestFit="1" customWidth="1"/>
    <col min="7" max="7" width="13.7109375" style="0" bestFit="1" customWidth="1"/>
    <col min="8" max="8" width="13.421875" style="0" bestFit="1" customWidth="1"/>
    <col min="9" max="9" width="16.421875" style="0" customWidth="1"/>
  </cols>
  <sheetData>
    <row r="1" spans="1:9" ht="25.5">
      <c r="A1" s="14"/>
      <c r="B1" s="80" t="s">
        <v>313</v>
      </c>
      <c r="C1" s="81"/>
      <c r="D1" s="81"/>
      <c r="E1" s="81"/>
      <c r="F1" s="81"/>
      <c r="G1" s="82"/>
      <c r="H1" s="82"/>
      <c r="I1" s="4"/>
    </row>
    <row r="2" spans="1:9" ht="57" thickBot="1">
      <c r="A2" s="4"/>
      <c r="B2" s="4"/>
      <c r="C2" s="24"/>
      <c r="D2" s="72" t="s">
        <v>299</v>
      </c>
      <c r="E2" s="26"/>
      <c r="F2" s="25" t="s">
        <v>299</v>
      </c>
      <c r="G2" s="26"/>
      <c r="H2" s="77" t="s">
        <v>300</v>
      </c>
      <c r="I2" s="4"/>
    </row>
    <row r="3" spans="1:9" ht="132" thickBot="1">
      <c r="A3" s="1" t="s">
        <v>279</v>
      </c>
      <c r="B3" s="2" t="s">
        <v>0</v>
      </c>
      <c r="C3" s="28" t="s">
        <v>314</v>
      </c>
      <c r="D3" s="73" t="s">
        <v>315</v>
      </c>
      <c r="E3" s="30" t="s">
        <v>316</v>
      </c>
      <c r="F3" s="32" t="s">
        <v>317</v>
      </c>
      <c r="G3" s="33" t="s">
        <v>318</v>
      </c>
      <c r="H3" s="34" t="s">
        <v>319</v>
      </c>
      <c r="I3" s="34" t="s">
        <v>320</v>
      </c>
    </row>
    <row r="4" spans="1:9" ht="15">
      <c r="A4" s="15">
        <v>985</v>
      </c>
      <c r="B4" s="35" t="s">
        <v>281</v>
      </c>
      <c r="C4" s="70">
        <v>2023773.216676447</v>
      </c>
      <c r="D4" s="79">
        <f>'[3]Alloc Comps-FY14 prelim to fina'!$J4</f>
        <v>0</v>
      </c>
      <c r="E4" s="23">
        <f aca="true" t="shared" si="0" ref="E4:E67">SUM(C4,D4)</f>
        <v>2023773.216676447</v>
      </c>
      <c r="F4" s="78">
        <f>'[3]Alloc Comps-FY14 prelim to fina'!$O4</f>
        <v>0</v>
      </c>
      <c r="G4" s="38">
        <f>'[3]Alloc Comps-FY14 prelim to fina'!$T4</f>
        <v>167944.05</v>
      </c>
      <c r="H4" s="41">
        <f>'[4]Calculation'!$G10</f>
        <v>1416.9116623016484</v>
      </c>
      <c r="I4" s="51">
        <f>'[3]Alloc Comps-FY14 prelim to fina'!$AC4</f>
        <v>0</v>
      </c>
    </row>
    <row r="5" spans="1:9" ht="15">
      <c r="A5" s="6" t="s">
        <v>1</v>
      </c>
      <c r="B5" s="7" t="s">
        <v>138</v>
      </c>
      <c r="C5" s="71">
        <v>102650.16943203611</v>
      </c>
      <c r="D5" s="79">
        <f>'[3]Alloc Comps-FY14 prelim to fina'!$J5</f>
        <v>0</v>
      </c>
      <c r="E5" s="23">
        <f t="shared" si="0"/>
        <v>102650.16943203611</v>
      </c>
      <c r="F5" s="78">
        <f>'[3]Alloc Comps-FY14 prelim to fina'!$O5</f>
        <v>0</v>
      </c>
      <c r="G5" s="38">
        <f>'[3]Alloc Comps-FY14 prelim to fina'!$T5</f>
        <v>18697</v>
      </c>
      <c r="H5" s="41">
        <f>'[4]Calculation'!$G11</f>
        <v>7509.631810198736</v>
      </c>
      <c r="I5" s="51">
        <f>'[3]Alloc Comps-FY14 prelim to fina'!$AC5</f>
        <v>0</v>
      </c>
    </row>
    <row r="6" spans="1:9" ht="15">
      <c r="A6" s="8" t="s">
        <v>2</v>
      </c>
      <c r="B6" s="9" t="s">
        <v>139</v>
      </c>
      <c r="C6" s="71">
        <v>308868.7603500271</v>
      </c>
      <c r="D6" s="79">
        <f>'[3]Alloc Comps-FY14 prelim to fina'!$J6</f>
        <v>0</v>
      </c>
      <c r="E6" s="23">
        <f t="shared" si="0"/>
        <v>308868.7603500271</v>
      </c>
      <c r="F6" s="78">
        <f>'[3]Alloc Comps-FY14 prelim to fina'!$O6</f>
        <v>0</v>
      </c>
      <c r="G6" s="38">
        <f>'[3]Alloc Comps-FY14 prelim to fina'!$T6</f>
        <v>60193</v>
      </c>
      <c r="H6" s="51">
        <f>'[4]Calculation'!$G12</f>
        <v>10201.763968571868</v>
      </c>
      <c r="I6" s="51">
        <f>'[3]Alloc Comps-FY14 prelim to fina'!$AC6</f>
        <v>0</v>
      </c>
    </row>
    <row r="7" spans="1:9" ht="15">
      <c r="A7" s="8" t="s">
        <v>3</v>
      </c>
      <c r="B7" s="9" t="s">
        <v>140</v>
      </c>
      <c r="C7" s="71">
        <v>1450806.79639726</v>
      </c>
      <c r="D7" s="79">
        <f>'[3]Alloc Comps-FY14 prelim to fina'!$J7</f>
        <v>28843.6711761427</v>
      </c>
      <c r="E7" s="23">
        <f t="shared" si="0"/>
        <v>1479650.4675734027</v>
      </c>
      <c r="F7" s="78">
        <f>'[3]Alloc Comps-FY14 prelim to fina'!$O7</f>
        <v>0</v>
      </c>
      <c r="G7" s="38">
        <f>'[3]Alloc Comps-FY14 prelim to fina'!$T7</f>
        <v>276397</v>
      </c>
      <c r="H7" s="41" t="s">
        <v>282</v>
      </c>
      <c r="I7" s="51">
        <f>'[3]Alloc Comps-FY14 prelim to fina'!$AC7</f>
        <v>0</v>
      </c>
    </row>
    <row r="8" spans="1:9" ht="15">
      <c r="A8" s="8" t="s">
        <v>4</v>
      </c>
      <c r="B8" s="9" t="s">
        <v>141</v>
      </c>
      <c r="C8" s="71">
        <v>586177.0887811009</v>
      </c>
      <c r="D8" s="79">
        <f>'[3]Alloc Comps-FY14 prelim to fina'!$J8</f>
        <v>0</v>
      </c>
      <c r="E8" s="23">
        <f t="shared" si="0"/>
        <v>586177.0887811009</v>
      </c>
      <c r="F8" s="78">
        <f>'[3]Alloc Comps-FY14 prelim to fina'!$O8</f>
        <v>0</v>
      </c>
      <c r="G8" s="38">
        <f>'[3]Alloc Comps-FY14 prelim to fina'!$T8</f>
        <v>95536</v>
      </c>
      <c r="H8" s="41">
        <f>'[4]Calculation'!$G14</f>
        <v>5525.955482976428</v>
      </c>
      <c r="I8" s="51">
        <f>'[3]Alloc Comps-FY14 prelim to fina'!$AC8</f>
        <v>27411.738433186947</v>
      </c>
    </row>
    <row r="9" spans="1:9" ht="15">
      <c r="A9" s="8" t="s">
        <v>5</v>
      </c>
      <c r="B9" s="9" t="s">
        <v>142</v>
      </c>
      <c r="C9" s="71">
        <v>2052800.88624639</v>
      </c>
      <c r="D9" s="79">
        <f>'[3]Alloc Comps-FY14 prelim to fina'!$J9</f>
        <v>0</v>
      </c>
      <c r="E9" s="23">
        <f t="shared" si="0"/>
        <v>2052800.88624639</v>
      </c>
      <c r="F9" s="78">
        <f>'[3]Alloc Comps-FY14 prelim to fina'!$O9</f>
        <v>0</v>
      </c>
      <c r="G9" s="38">
        <f>'[3]Alloc Comps-FY14 prelim to fina'!$T9</f>
        <v>237098</v>
      </c>
      <c r="H9" s="51">
        <f>'[4]Calculation'!$G15</f>
        <v>76513.22976428902</v>
      </c>
      <c r="I9" s="51">
        <f>'[3]Alloc Comps-FY14 prelim to fina'!$AC9</f>
        <v>146113.26740837647</v>
      </c>
    </row>
    <row r="10" spans="1:9" ht="15">
      <c r="A10" s="8" t="s">
        <v>6</v>
      </c>
      <c r="B10" s="9" t="s">
        <v>143</v>
      </c>
      <c r="C10" s="71">
        <v>96784.4454644912</v>
      </c>
      <c r="D10" s="79">
        <f>'[3]Alloc Comps-FY14 prelim to fina'!$J10</f>
        <v>0</v>
      </c>
      <c r="E10" s="23">
        <f t="shared" si="0"/>
        <v>96784.4454644912</v>
      </c>
      <c r="F10" s="78">
        <f>'[3]Alloc Comps-FY14 prelim to fina'!$O10</f>
        <v>0</v>
      </c>
      <c r="G10" s="38">
        <f>'[3]Alloc Comps-FY14 prelim to fina'!$T10</f>
        <v>10411</v>
      </c>
      <c r="H10" s="41">
        <f>'[4]Calculation'!$G16</f>
        <v>4817.499651825605</v>
      </c>
      <c r="I10" s="51">
        <f>'[3]Alloc Comps-FY14 prelim to fina'!$AC10</f>
        <v>0</v>
      </c>
    </row>
    <row r="11" spans="1:9" ht="15">
      <c r="A11" s="8" t="s">
        <v>7</v>
      </c>
      <c r="B11" s="9" t="s">
        <v>144</v>
      </c>
      <c r="C11" s="71">
        <v>686545.4202070404</v>
      </c>
      <c r="D11" s="79">
        <f>'[3]Alloc Comps-FY14 prelim to fina'!$J11</f>
        <v>0</v>
      </c>
      <c r="E11" s="23">
        <f t="shared" si="0"/>
        <v>686545.4202070404</v>
      </c>
      <c r="F11" s="78">
        <f>'[3]Alloc Comps-FY14 prelim to fina'!$O11</f>
        <v>0</v>
      </c>
      <c r="G11" s="38">
        <f>'[3]Alloc Comps-FY14 prelim to fina'!$T11</f>
        <v>116332</v>
      </c>
      <c r="H11" s="41">
        <f>'[4]Calculation'!$G17</f>
        <v>1416.9116623016484</v>
      </c>
      <c r="I11" s="51">
        <f>'[3]Alloc Comps-FY14 prelim to fina'!$AC11</f>
        <v>40763.93260092645</v>
      </c>
    </row>
    <row r="12" spans="1:9" ht="15">
      <c r="A12" s="8" t="s">
        <v>8</v>
      </c>
      <c r="B12" s="9" t="s">
        <v>145</v>
      </c>
      <c r="C12" s="71">
        <v>581399.1199971291</v>
      </c>
      <c r="D12" s="79">
        <f>'[3]Alloc Comps-FY14 prelim to fina'!$J12</f>
        <v>0</v>
      </c>
      <c r="E12" s="23">
        <f t="shared" si="0"/>
        <v>581399.1199971291</v>
      </c>
      <c r="F12" s="78">
        <f>'[3]Alloc Comps-FY14 prelim to fina'!$O12</f>
        <v>0</v>
      </c>
      <c r="G12" s="38">
        <f>'[3]Alloc Comps-FY14 prelim to fina'!$T12</f>
        <v>86797</v>
      </c>
      <c r="H12" s="41">
        <f>'[4]Calculation'!$G18</f>
        <v>7084.558311508242</v>
      </c>
      <c r="I12" s="51">
        <f>'[3]Alloc Comps-FY14 prelim to fina'!$AC12</f>
        <v>33329.06798697463</v>
      </c>
    </row>
    <row r="13" spans="1:9" ht="15">
      <c r="A13" s="8" t="s">
        <v>9</v>
      </c>
      <c r="B13" s="9" t="s">
        <v>146</v>
      </c>
      <c r="C13" s="71">
        <v>2238736.6559503553</v>
      </c>
      <c r="D13" s="79">
        <f>'[3]Alloc Comps-FY14 prelim to fina'!$J13</f>
        <v>76638.77370367968</v>
      </c>
      <c r="E13" s="23">
        <f t="shared" si="0"/>
        <v>2315375.429654035</v>
      </c>
      <c r="F13" s="78">
        <f>'[3]Alloc Comps-FY14 prelim to fina'!$O13</f>
        <v>16745</v>
      </c>
      <c r="G13" s="38">
        <f>'[3]Alloc Comps-FY14 prelim to fina'!$T13</f>
        <v>368407</v>
      </c>
      <c r="H13" s="51">
        <f>'[4]Calculation'!$G19</f>
        <v>18561.542776151593</v>
      </c>
      <c r="I13" s="51">
        <f>'[3]Alloc Comps-FY14 prelim to fina'!$AC13</f>
        <v>0</v>
      </c>
    </row>
    <row r="14" spans="1:9" ht="15">
      <c r="A14" s="8" t="s">
        <v>10</v>
      </c>
      <c r="B14" s="9" t="s">
        <v>147</v>
      </c>
      <c r="C14" s="71">
        <v>155385.69077474473</v>
      </c>
      <c r="D14" s="79">
        <f>'[3]Alloc Comps-FY14 prelim to fina'!$J14</f>
        <v>0</v>
      </c>
      <c r="E14" s="23">
        <f t="shared" si="0"/>
        <v>155385.69077474473</v>
      </c>
      <c r="F14" s="78">
        <f>'[3]Alloc Comps-FY14 prelim to fina'!$O14</f>
        <v>0</v>
      </c>
      <c r="G14" s="38">
        <f>'[3]Alloc Comps-FY14 prelim to fina'!$T14</f>
        <v>22209</v>
      </c>
      <c r="H14" s="41" t="s">
        <v>282</v>
      </c>
      <c r="I14" s="51">
        <f>'[3]Alloc Comps-FY14 prelim to fina'!$AC14</f>
        <v>0</v>
      </c>
    </row>
    <row r="15" spans="1:9" ht="15">
      <c r="A15" s="8" t="s">
        <v>11</v>
      </c>
      <c r="B15" s="9" t="s">
        <v>148</v>
      </c>
      <c r="C15" s="71">
        <v>1775293.5915966833</v>
      </c>
      <c r="D15" s="79">
        <f>'[3]Alloc Comps-FY14 prelim to fina'!$J15</f>
        <v>0</v>
      </c>
      <c r="E15" s="23">
        <f t="shared" si="0"/>
        <v>1775293.5915966833</v>
      </c>
      <c r="F15" s="78">
        <f>'[3]Alloc Comps-FY14 prelim to fina'!$O15</f>
        <v>0</v>
      </c>
      <c r="G15" s="38">
        <f>'[3]Alloc Comps-FY14 prelim to fina'!$T15</f>
        <v>273961</v>
      </c>
      <c r="H15" s="51">
        <f>'[4]Calculation'!$G21</f>
        <v>14169.116623016484</v>
      </c>
      <c r="I15" s="51">
        <f>'[3]Alloc Comps-FY14 prelim to fina'!$AC15</f>
        <v>0</v>
      </c>
    </row>
    <row r="16" spans="1:9" ht="15">
      <c r="A16" s="8" t="s">
        <v>12</v>
      </c>
      <c r="B16" s="9" t="s">
        <v>149</v>
      </c>
      <c r="C16" s="71">
        <v>869116.6412095708</v>
      </c>
      <c r="D16" s="79">
        <f>'[3]Alloc Comps-FY14 prelim to fina'!$J16</f>
        <v>0</v>
      </c>
      <c r="E16" s="23">
        <f t="shared" si="0"/>
        <v>869116.6412095708</v>
      </c>
      <c r="F16" s="78">
        <f>'[3]Alloc Comps-FY14 prelim to fina'!$O16</f>
        <v>0</v>
      </c>
      <c r="G16" s="38">
        <f>'[3]Alloc Comps-FY14 prelim to fina'!$T16</f>
        <v>126859</v>
      </c>
      <c r="H16" s="41">
        <f>'[4]Calculation'!$G22</f>
        <v>7084.558311508242</v>
      </c>
      <c r="I16" s="51">
        <f>'[3]Alloc Comps-FY14 prelim to fina'!$AC16</f>
        <v>0</v>
      </c>
    </row>
    <row r="17" spans="1:9" ht="15">
      <c r="A17" s="8" t="s">
        <v>13</v>
      </c>
      <c r="B17" s="9" t="s">
        <v>150</v>
      </c>
      <c r="C17" s="71">
        <v>2157574.7228139117</v>
      </c>
      <c r="D17" s="79">
        <f>'[3]Alloc Comps-FY14 prelim to fina'!$J17</f>
        <v>0</v>
      </c>
      <c r="E17" s="23">
        <f t="shared" si="0"/>
        <v>2157574.7228139117</v>
      </c>
      <c r="F17" s="78">
        <f>'[3]Alloc Comps-FY14 prelim to fina'!$O17</f>
        <v>0</v>
      </c>
      <c r="G17" s="38">
        <f>'[3]Alloc Comps-FY14 prelim to fina'!$T17</f>
        <v>370706</v>
      </c>
      <c r="H17" s="41">
        <f>'[4]Calculation'!$G23</f>
        <v>2833.823324603297</v>
      </c>
      <c r="I17" s="51">
        <f>'[3]Alloc Comps-FY14 prelim to fina'!$AC17</f>
        <v>102110.21532754997</v>
      </c>
    </row>
    <row r="18" spans="1:9" ht="15">
      <c r="A18" s="8" t="s">
        <v>14</v>
      </c>
      <c r="B18" s="9" t="s">
        <v>151</v>
      </c>
      <c r="C18" s="71">
        <v>450088.83000740147</v>
      </c>
      <c r="D18" s="79">
        <f>'[3]Alloc Comps-FY14 prelim to fina'!$J18</f>
        <v>0</v>
      </c>
      <c r="E18" s="23">
        <f t="shared" si="0"/>
        <v>450088.83000740147</v>
      </c>
      <c r="F18" s="78">
        <f>'[3]Alloc Comps-FY14 prelim to fina'!$O18</f>
        <v>0</v>
      </c>
      <c r="G18" s="38">
        <f>'[3]Alloc Comps-FY14 prelim to fina'!$T18</f>
        <v>80722</v>
      </c>
      <c r="H18" s="41" t="s">
        <v>282</v>
      </c>
      <c r="I18" s="51">
        <f>'[3]Alloc Comps-FY14 prelim to fina'!$AC18</f>
        <v>37318.48409510726</v>
      </c>
    </row>
    <row r="19" spans="1:9" ht="15">
      <c r="A19" s="8" t="s">
        <v>15</v>
      </c>
      <c r="B19" s="9" t="s">
        <v>152</v>
      </c>
      <c r="C19" s="71">
        <v>1816598.1252172387</v>
      </c>
      <c r="D19" s="79">
        <f>'[3]Alloc Comps-FY14 prelim to fina'!$J19</f>
        <v>0</v>
      </c>
      <c r="E19" s="23">
        <f t="shared" si="0"/>
        <v>1816598.1252172387</v>
      </c>
      <c r="F19" s="78">
        <f>'[3]Alloc Comps-FY14 prelim to fina'!$O19</f>
        <v>0</v>
      </c>
      <c r="G19" s="38">
        <f>'[3]Alloc Comps-FY14 prelim to fina'!$T19</f>
        <v>275025</v>
      </c>
      <c r="H19" s="41" t="s">
        <v>282</v>
      </c>
      <c r="I19" s="51">
        <f>'[3]Alloc Comps-FY14 prelim to fina'!$AC19</f>
        <v>0</v>
      </c>
    </row>
    <row r="20" spans="1:9" ht="15">
      <c r="A20" s="8" t="s">
        <v>16</v>
      </c>
      <c r="B20" s="9" t="s">
        <v>153</v>
      </c>
      <c r="C20" s="71">
        <v>871170.6491647891</v>
      </c>
      <c r="D20" s="79">
        <f>'[3]Alloc Comps-FY14 prelim to fina'!$J20</f>
        <v>2635.46435727386</v>
      </c>
      <c r="E20" s="23">
        <f t="shared" si="0"/>
        <v>873806.113522063</v>
      </c>
      <c r="F20" s="78">
        <f>'[3]Alloc Comps-FY14 prelim to fina'!$O20</f>
        <v>0</v>
      </c>
      <c r="G20" s="38">
        <f>'[3]Alloc Comps-FY14 prelim to fina'!$T20</f>
        <v>194665</v>
      </c>
      <c r="H20" s="41" t="s">
        <v>282</v>
      </c>
      <c r="I20" s="51">
        <f>'[3]Alloc Comps-FY14 prelim to fina'!$AC20</f>
        <v>0</v>
      </c>
    </row>
    <row r="21" spans="1:9" ht="15">
      <c r="A21" s="8" t="s">
        <v>17</v>
      </c>
      <c r="B21" s="9" t="s">
        <v>154</v>
      </c>
      <c r="C21" s="71">
        <v>599190.1388009846</v>
      </c>
      <c r="D21" s="79">
        <f>'[3]Alloc Comps-FY14 prelim to fina'!$J21</f>
        <v>19129.053952793267</v>
      </c>
      <c r="E21" s="23">
        <f t="shared" si="0"/>
        <v>618319.1927537778</v>
      </c>
      <c r="F21" s="78">
        <f>'[3]Alloc Comps-FY14 prelim to fina'!$O21</f>
        <v>0</v>
      </c>
      <c r="G21" s="38">
        <f>'[3]Alloc Comps-FY14 prelim to fina'!$T21</f>
        <v>99888</v>
      </c>
      <c r="H21" s="41">
        <f>'[4]Calculation'!$G27</f>
        <v>2125.3674934524724</v>
      </c>
      <c r="I21" s="51">
        <f>'[3]Alloc Comps-FY14 prelim to fina'!$AC21</f>
        <v>0</v>
      </c>
    </row>
    <row r="22" spans="1:9" ht="15">
      <c r="A22" s="8" t="s">
        <v>18</v>
      </c>
      <c r="B22" s="9" t="s">
        <v>155</v>
      </c>
      <c r="C22" s="71">
        <v>1514291.1884131823</v>
      </c>
      <c r="D22" s="79">
        <f>'[3]Alloc Comps-FY14 prelim to fina'!$J22</f>
        <v>0</v>
      </c>
      <c r="E22" s="23">
        <f t="shared" si="0"/>
        <v>1514291.1884131823</v>
      </c>
      <c r="F22" s="78">
        <f>'[3]Alloc Comps-FY14 prelim to fina'!$O22</f>
        <v>0</v>
      </c>
      <c r="G22" s="38">
        <f>'[3]Alloc Comps-FY14 prelim to fina'!$T22</f>
        <v>275092</v>
      </c>
      <c r="H22" s="41" t="s">
        <v>282</v>
      </c>
      <c r="I22" s="51">
        <f>'[3]Alloc Comps-FY14 prelim to fina'!$AC22</f>
        <v>82121.80862628702</v>
      </c>
    </row>
    <row r="23" spans="1:9" ht="15">
      <c r="A23" s="8" t="s">
        <v>19</v>
      </c>
      <c r="B23" s="9" t="s">
        <v>156</v>
      </c>
      <c r="C23" s="71">
        <v>424850.6586225653</v>
      </c>
      <c r="D23" s="79">
        <f>'[3]Alloc Comps-FY14 prelim to fina'!$J23</f>
        <v>0</v>
      </c>
      <c r="E23" s="23">
        <f t="shared" si="0"/>
        <v>424850.6586225653</v>
      </c>
      <c r="F23" s="78">
        <f>'[3]Alloc Comps-FY14 prelim to fina'!$O23</f>
        <v>0</v>
      </c>
      <c r="G23" s="38">
        <f>'[3]Alloc Comps-FY14 prelim to fina'!$T23</f>
        <v>63857</v>
      </c>
      <c r="H23" s="41" t="s">
        <v>282</v>
      </c>
      <c r="I23" s="51">
        <f>'[3]Alloc Comps-FY14 prelim to fina'!$AC23</f>
        <v>19068.659359542187</v>
      </c>
    </row>
    <row r="24" spans="1:9" ht="15">
      <c r="A24" s="8" t="s">
        <v>20</v>
      </c>
      <c r="B24" s="9" t="s">
        <v>157</v>
      </c>
      <c r="C24" s="71">
        <v>1572986.6104987704</v>
      </c>
      <c r="D24" s="79">
        <f>'[3]Alloc Comps-FY14 prelim to fina'!$J24</f>
        <v>0</v>
      </c>
      <c r="E24" s="23">
        <f t="shared" si="0"/>
        <v>1572986.6104987704</v>
      </c>
      <c r="F24" s="78">
        <f>'[3]Alloc Comps-FY14 prelim to fina'!$O24</f>
        <v>0</v>
      </c>
      <c r="G24" s="38">
        <f>'[3]Alloc Comps-FY14 prelim to fina'!$T24</f>
        <v>232593</v>
      </c>
      <c r="H24" s="51">
        <f>'[4]Calculation'!$G30</f>
        <v>40665.36470805731</v>
      </c>
      <c r="I24" s="51">
        <f>'[3]Alloc Comps-FY14 prelim to fina'!$AC24</f>
        <v>0</v>
      </c>
    </row>
    <row r="25" spans="1:9" ht="15">
      <c r="A25" s="8" t="s">
        <v>21</v>
      </c>
      <c r="B25" s="9" t="s">
        <v>158</v>
      </c>
      <c r="C25" s="71">
        <v>242331.38516138316</v>
      </c>
      <c r="D25" s="79">
        <f>'[3]Alloc Comps-FY14 prelim to fina'!$J25</f>
        <v>0</v>
      </c>
      <c r="E25" s="23">
        <f t="shared" si="0"/>
        <v>242331.38516138316</v>
      </c>
      <c r="F25" s="78">
        <f>'[3]Alloc Comps-FY14 prelim to fina'!$O25</f>
        <v>0</v>
      </c>
      <c r="G25" s="38">
        <f>'[3]Alloc Comps-FY14 prelim to fina'!$T25</f>
        <v>35627</v>
      </c>
      <c r="H25" s="41" t="s">
        <v>282</v>
      </c>
      <c r="I25" s="51">
        <f>'[3]Alloc Comps-FY14 prelim to fina'!$AC25</f>
        <v>0</v>
      </c>
    </row>
    <row r="26" spans="1:9" ht="15">
      <c r="A26" s="8" t="s">
        <v>22</v>
      </c>
      <c r="B26" s="9" t="s">
        <v>159</v>
      </c>
      <c r="C26" s="71">
        <v>2087790.1166092337</v>
      </c>
      <c r="D26" s="79">
        <f>'[3]Alloc Comps-FY14 prelim to fina'!$J26</f>
        <v>0</v>
      </c>
      <c r="E26" s="23">
        <f t="shared" si="0"/>
        <v>2087790.1166092337</v>
      </c>
      <c r="F26" s="78">
        <f>'[3]Alloc Comps-FY14 prelim to fina'!$O26</f>
        <v>0</v>
      </c>
      <c r="G26" s="38">
        <f>'[3]Alloc Comps-FY14 prelim to fina'!$T26</f>
        <v>243542</v>
      </c>
      <c r="H26" s="41">
        <f>'[4]Calculation'!$G32</f>
        <v>3683.970321984286</v>
      </c>
      <c r="I26" s="51">
        <f>'[3]Alloc Comps-FY14 prelim to fina'!$AC26</f>
        <v>84851.33425875759</v>
      </c>
    </row>
    <row r="27" spans="1:9" ht="15">
      <c r="A27" s="8" t="s">
        <v>23</v>
      </c>
      <c r="B27" s="9" t="s">
        <v>160</v>
      </c>
      <c r="C27" s="71">
        <v>1038983.4503082379</v>
      </c>
      <c r="D27" s="79">
        <f>'[3]Alloc Comps-FY14 prelim to fina'!$J27</f>
        <v>0</v>
      </c>
      <c r="E27" s="23">
        <f t="shared" si="0"/>
        <v>1038983.4503082379</v>
      </c>
      <c r="F27" s="78">
        <f>'[3]Alloc Comps-FY14 prelim to fina'!$O27</f>
        <v>0</v>
      </c>
      <c r="G27" s="38">
        <f>'[3]Alloc Comps-FY14 prelim to fina'!$T27</f>
        <v>144170</v>
      </c>
      <c r="H27" s="41">
        <f>'[4]Calculation'!$G33</f>
        <v>4250.734986904945</v>
      </c>
      <c r="I27" s="51">
        <f>'[3]Alloc Comps-FY14 prelim to fina'!$AC27</f>
        <v>79130.94980921246</v>
      </c>
    </row>
    <row r="28" spans="1:9" ht="15">
      <c r="A28" s="8" t="s">
        <v>24</v>
      </c>
      <c r="B28" s="9" t="s">
        <v>161</v>
      </c>
      <c r="C28" s="71">
        <v>387137.7818579648</v>
      </c>
      <c r="D28" s="79">
        <f>'[3]Alloc Comps-FY14 prelim to fina'!$J28</f>
        <v>0</v>
      </c>
      <c r="E28" s="23">
        <f t="shared" si="0"/>
        <v>387137.7818579648</v>
      </c>
      <c r="F28" s="78">
        <f>'[3]Alloc Comps-FY14 prelim to fina'!$O28</f>
        <v>0</v>
      </c>
      <c r="G28" s="38">
        <f>'[3]Alloc Comps-FY14 prelim to fina'!$T28</f>
        <v>70456</v>
      </c>
      <c r="H28" s="51">
        <f>'[4]Calculation'!$G34</f>
        <v>10626.837467262363</v>
      </c>
      <c r="I28" s="51">
        <f>'[3]Alloc Comps-FY14 prelim to fina'!$AC28</f>
        <v>34027.73382451558</v>
      </c>
    </row>
    <row r="29" spans="1:9" ht="15">
      <c r="A29" s="8" t="s">
        <v>25</v>
      </c>
      <c r="B29" s="9" t="s">
        <v>162</v>
      </c>
      <c r="C29" s="71">
        <v>1971928.886181308</v>
      </c>
      <c r="D29" s="79">
        <f>'[3]Alloc Comps-FY14 prelim to fina'!$J29</f>
        <v>13361.050956090166</v>
      </c>
      <c r="E29" s="23">
        <f t="shared" si="0"/>
        <v>1985289.9371373982</v>
      </c>
      <c r="F29" s="78">
        <f>'[3]Alloc Comps-FY14 prelim to fina'!$O29</f>
        <v>0</v>
      </c>
      <c r="G29" s="38">
        <f>'[3]Alloc Comps-FY14 prelim to fina'!$T29</f>
        <v>301832</v>
      </c>
      <c r="H29" s="51">
        <f>'[4]Calculation'!$G35</f>
        <v>10910.219799722692</v>
      </c>
      <c r="I29" s="51">
        <f>'[3]Alloc Comps-FY14 prelim to fina'!$AC29</f>
        <v>134480.70860331008</v>
      </c>
    </row>
    <row r="30" spans="1:9" ht="15">
      <c r="A30" s="8" t="s">
        <v>26</v>
      </c>
      <c r="B30" s="9" t="s">
        <v>277</v>
      </c>
      <c r="C30" s="70">
        <v>30341038.81779616</v>
      </c>
      <c r="D30" s="79">
        <f>'[3]Alloc Comps-FY14 prelim to fina'!$J30</f>
        <v>54985.861638481336</v>
      </c>
      <c r="E30" s="23">
        <f t="shared" si="0"/>
        <v>30396024.679434642</v>
      </c>
      <c r="F30" s="78">
        <f>'[3]Alloc Comps-FY14 prelim to fina'!$O30</f>
        <v>295245</v>
      </c>
      <c r="G30" s="38">
        <f>'[3]Alloc Comps-FY14 prelim to fina'!$T30</f>
        <v>3178664</v>
      </c>
      <c r="H30" s="51">
        <f>'[4]Calculation'!$G36</f>
        <v>1280463.0692219997</v>
      </c>
      <c r="I30" s="51">
        <f>'[3]Alloc Comps-FY14 prelim to fina'!$AC30</f>
        <v>0</v>
      </c>
    </row>
    <row r="31" spans="1:9" ht="15">
      <c r="A31" s="8" t="s">
        <v>27</v>
      </c>
      <c r="B31" s="9" t="s">
        <v>163</v>
      </c>
      <c r="C31" s="71">
        <v>342472.8142852664</v>
      </c>
      <c r="D31" s="79">
        <f>'[3]Alloc Comps-FY14 prelim to fina'!$J31</f>
        <v>0</v>
      </c>
      <c r="E31" s="23">
        <f t="shared" si="0"/>
        <v>342472.8142852664</v>
      </c>
      <c r="F31" s="78">
        <f>'[3]Alloc Comps-FY14 prelim to fina'!$O31</f>
        <v>0</v>
      </c>
      <c r="G31" s="38">
        <f>'[3]Alloc Comps-FY14 prelim to fina'!$T31</f>
        <v>45912</v>
      </c>
      <c r="H31" s="41">
        <f>'[4]Calculation'!$G37</f>
        <v>7509.631810198736</v>
      </c>
      <c r="I31" s="51">
        <f>'[3]Alloc Comps-FY14 prelim to fina'!$AC31</f>
        <v>14788.999053708745</v>
      </c>
    </row>
    <row r="32" spans="1:9" ht="15">
      <c r="A32" s="8" t="s">
        <v>28</v>
      </c>
      <c r="B32" s="9" t="s">
        <v>164</v>
      </c>
      <c r="C32" s="71">
        <v>449580.6547572037</v>
      </c>
      <c r="D32" s="79">
        <f>'[3]Alloc Comps-FY14 prelim to fina'!$J32</f>
        <v>0</v>
      </c>
      <c r="E32" s="23">
        <f t="shared" si="0"/>
        <v>449580.6547572037</v>
      </c>
      <c r="F32" s="78">
        <f>'[3]Alloc Comps-FY14 prelim to fina'!$O32</f>
        <v>0</v>
      </c>
      <c r="G32" s="38">
        <f>'[3]Alloc Comps-FY14 prelim to fina'!$T32</f>
        <v>72210</v>
      </c>
      <c r="H32" s="41">
        <f>'[4]Calculation'!$G38</f>
        <v>2692.132158373132</v>
      </c>
      <c r="I32" s="51">
        <f>'[3]Alloc Comps-FY14 prelim to fina'!$AC32</f>
        <v>28853.348686667785</v>
      </c>
    </row>
    <row r="33" spans="1:9" ht="15">
      <c r="A33" s="8" t="s">
        <v>29</v>
      </c>
      <c r="B33" s="9" t="s">
        <v>165</v>
      </c>
      <c r="C33" s="71">
        <v>838182.5240363271</v>
      </c>
      <c r="D33" s="79">
        <f>'[3]Alloc Comps-FY14 prelim to fina'!$J33</f>
        <v>33198.52780755323</v>
      </c>
      <c r="E33" s="23">
        <f t="shared" si="0"/>
        <v>871381.0518438803</v>
      </c>
      <c r="F33" s="78">
        <f>'[3]Alloc Comps-FY14 prelim to fina'!$O33</f>
        <v>0</v>
      </c>
      <c r="G33" s="38">
        <f>'[3]Alloc Comps-FY14 prelim to fina'!$T33</f>
        <v>121292</v>
      </c>
      <c r="H33" s="51">
        <f>'[4]Calculation'!$G39</f>
        <v>15160.954786627637</v>
      </c>
      <c r="I33" s="51">
        <f>'[3]Alloc Comps-FY14 prelim to fina'!$AC33</f>
        <v>53320.35790874455</v>
      </c>
    </row>
    <row r="34" spans="1:9" ht="15">
      <c r="A34" s="8" t="s">
        <v>30</v>
      </c>
      <c r="B34" s="9" t="s">
        <v>166</v>
      </c>
      <c r="C34" s="71">
        <v>1599026.1219708405</v>
      </c>
      <c r="D34" s="79">
        <f>'[3]Alloc Comps-FY14 prelim to fina'!$J34</f>
        <v>0</v>
      </c>
      <c r="E34" s="23">
        <f t="shared" si="0"/>
        <v>1599026.1219708405</v>
      </c>
      <c r="F34" s="78">
        <f>'[3]Alloc Comps-FY14 prelim to fina'!$O34</f>
        <v>0</v>
      </c>
      <c r="G34" s="38">
        <f>'[3]Alloc Comps-FY14 prelim to fina'!$T34</f>
        <v>293783</v>
      </c>
      <c r="H34" s="51">
        <f>'[4]Calculation'!$G40</f>
        <v>11051.910965952857</v>
      </c>
      <c r="I34" s="51">
        <f>'[3]Alloc Comps-FY14 prelim to fina'!$AC34</f>
        <v>0</v>
      </c>
    </row>
    <row r="35" spans="1:9" ht="15">
      <c r="A35" s="8" t="s">
        <v>31</v>
      </c>
      <c r="B35" s="9" t="s">
        <v>167</v>
      </c>
      <c r="C35" s="71">
        <v>633583.7766959268</v>
      </c>
      <c r="D35" s="79">
        <f>'[3]Alloc Comps-FY14 prelim to fina'!$J35</f>
        <v>0</v>
      </c>
      <c r="E35" s="23">
        <f t="shared" si="0"/>
        <v>633583.7766959268</v>
      </c>
      <c r="F35" s="78">
        <f>'[3]Alloc Comps-FY14 prelim to fina'!$O35</f>
        <v>0</v>
      </c>
      <c r="G35" s="38">
        <f>'[3]Alloc Comps-FY14 prelim to fina'!$T35</f>
        <v>106484</v>
      </c>
      <c r="H35" s="41" t="s">
        <v>282</v>
      </c>
      <c r="I35" s="51">
        <f>'[3]Alloc Comps-FY14 prelim to fina'!$AC35</f>
        <v>68109.35696245328</v>
      </c>
    </row>
    <row r="36" spans="1:9" ht="15">
      <c r="A36" s="8" t="s">
        <v>32</v>
      </c>
      <c r="B36" s="9" t="s">
        <v>168</v>
      </c>
      <c r="C36" s="71">
        <v>1100371.1560523007</v>
      </c>
      <c r="D36" s="79">
        <f>'[3]Alloc Comps-FY14 prelim to fina'!$J36</f>
        <v>32092.823253838567</v>
      </c>
      <c r="E36" s="23">
        <f t="shared" si="0"/>
        <v>1132463.9793061393</v>
      </c>
      <c r="F36" s="78">
        <f>'[3]Alloc Comps-FY14 prelim to fina'!$O36</f>
        <v>0</v>
      </c>
      <c r="G36" s="38">
        <f>'[3]Alloc Comps-FY14 prelim to fina'!$T36</f>
        <v>169293</v>
      </c>
      <c r="H36" s="41">
        <f>'[4]Calculation'!$G42</f>
        <v>5951.028981666923</v>
      </c>
      <c r="I36" s="51">
        <f>'[3]Alloc Comps-FY14 prelim to fina'!$AC36</f>
        <v>51921.99596286813</v>
      </c>
    </row>
    <row r="37" spans="1:9" ht="15">
      <c r="A37" s="8" t="s">
        <v>33</v>
      </c>
      <c r="B37" s="9" t="s">
        <v>169</v>
      </c>
      <c r="C37" s="71">
        <v>734907.5731000558</v>
      </c>
      <c r="D37" s="79">
        <f>'[3]Alloc Comps-FY14 prelim to fina'!$J37</f>
        <v>4628.543659103903</v>
      </c>
      <c r="E37" s="23">
        <f t="shared" si="0"/>
        <v>739536.1167591597</v>
      </c>
      <c r="F37" s="78">
        <f>'[3]Alloc Comps-FY14 prelim to fina'!$O37</f>
        <v>0</v>
      </c>
      <c r="G37" s="38">
        <f>'[3]Alloc Comps-FY14 prelim to fina'!$T37</f>
        <v>85782</v>
      </c>
      <c r="H37" s="41" t="s">
        <v>282</v>
      </c>
      <c r="I37" s="51">
        <f>'[3]Alloc Comps-FY14 prelim to fina'!$AC37</f>
        <v>0</v>
      </c>
    </row>
    <row r="38" spans="1:9" ht="15">
      <c r="A38" s="8" t="s">
        <v>34</v>
      </c>
      <c r="B38" s="9" t="s">
        <v>170</v>
      </c>
      <c r="C38" s="71">
        <v>132342.22150565995</v>
      </c>
      <c r="D38" s="79">
        <f>'[3]Alloc Comps-FY14 prelim to fina'!$J38</f>
        <v>0</v>
      </c>
      <c r="E38" s="23">
        <f t="shared" si="0"/>
        <v>132342.22150565995</v>
      </c>
      <c r="F38" s="78">
        <f>'[3]Alloc Comps-FY14 prelim to fina'!$O38</f>
        <v>0</v>
      </c>
      <c r="G38" s="38">
        <f>'[3]Alloc Comps-FY14 prelim to fina'!$T38</f>
        <v>27518</v>
      </c>
      <c r="H38" s="51" t="str">
        <f>'[4]Calculation'!$G44</f>
        <v>N/A</v>
      </c>
      <c r="I38" s="51">
        <f>'[3]Alloc Comps-FY14 prelim to fina'!$AC38</f>
        <v>6017.281198029013</v>
      </c>
    </row>
    <row r="39" spans="1:9" ht="15">
      <c r="A39" s="8" t="s">
        <v>35</v>
      </c>
      <c r="B39" s="9" t="s">
        <v>171</v>
      </c>
      <c r="C39" s="71">
        <v>973548.0583151868</v>
      </c>
      <c r="D39" s="79">
        <f>'[3]Alloc Comps-FY14 prelim to fina'!$J39</f>
        <v>0</v>
      </c>
      <c r="E39" s="23">
        <f t="shared" si="0"/>
        <v>973548.0583151868</v>
      </c>
      <c r="F39" s="78">
        <f>'[3]Alloc Comps-FY14 prelim to fina'!$O39</f>
        <v>0</v>
      </c>
      <c r="G39" s="38">
        <f>'[3]Alloc Comps-FY14 prelim to fina'!$T39</f>
        <v>218458</v>
      </c>
      <c r="H39" s="41">
        <f>'[4]Calculation'!$G45</f>
        <v>8784.85230627022</v>
      </c>
      <c r="I39" s="51">
        <f>'[3]Alloc Comps-FY14 prelim to fina'!$AC39</f>
        <v>0</v>
      </c>
    </row>
    <row r="40" spans="1:9" ht="15">
      <c r="A40" s="8" t="s">
        <v>36</v>
      </c>
      <c r="B40" s="9" t="s">
        <v>172</v>
      </c>
      <c r="C40" s="71">
        <v>237626.3536577862</v>
      </c>
      <c r="D40" s="79">
        <f>'[3]Alloc Comps-FY14 prelim to fina'!$J40</f>
        <v>0</v>
      </c>
      <c r="E40" s="23">
        <f t="shared" si="0"/>
        <v>237626.3536577862</v>
      </c>
      <c r="F40" s="78">
        <f>'[3]Alloc Comps-FY14 prelim to fina'!$O40</f>
        <v>0</v>
      </c>
      <c r="G40" s="38">
        <f>'[3]Alloc Comps-FY14 prelim to fina'!$T40</f>
        <v>53565</v>
      </c>
      <c r="H40" s="41">
        <f>'[4]Calculation'!$G46</f>
        <v>1841.985160992143</v>
      </c>
      <c r="I40" s="51">
        <f>'[3]Alloc Comps-FY14 prelim to fina'!$AC40</f>
        <v>21523.241084468886</v>
      </c>
    </row>
    <row r="41" spans="1:9" ht="15">
      <c r="A41" s="8" t="s">
        <v>37</v>
      </c>
      <c r="B41" s="9" t="s">
        <v>173</v>
      </c>
      <c r="C41" s="71">
        <v>860733.1133466996</v>
      </c>
      <c r="D41" s="79">
        <f>'[3]Alloc Comps-FY14 prelim to fina'!$J41</f>
        <v>0</v>
      </c>
      <c r="E41" s="23">
        <f t="shared" si="0"/>
        <v>860733.1133466996</v>
      </c>
      <c r="F41" s="78">
        <f>'[3]Alloc Comps-FY14 prelim to fina'!$O41</f>
        <v>0</v>
      </c>
      <c r="G41" s="38">
        <f>'[3]Alloc Comps-FY14 prelim to fina'!$T41</f>
        <v>135351</v>
      </c>
      <c r="H41" s="41" t="s">
        <v>282</v>
      </c>
      <c r="I41" s="51">
        <f>'[3]Alloc Comps-FY14 prelim to fina'!$AC41</f>
        <v>41819.19130647443</v>
      </c>
    </row>
    <row r="42" spans="1:9" ht="15">
      <c r="A42" s="8" t="s">
        <v>38</v>
      </c>
      <c r="B42" s="9" t="s">
        <v>174</v>
      </c>
      <c r="C42" s="71">
        <v>1202734.5702672359</v>
      </c>
      <c r="D42" s="79">
        <f>'[3]Alloc Comps-FY14 prelim to fina'!$J42</f>
        <v>0</v>
      </c>
      <c r="E42" s="23">
        <f t="shared" si="0"/>
        <v>1202734.5702672359</v>
      </c>
      <c r="F42" s="78">
        <f>'[3]Alloc Comps-FY14 prelim to fina'!$O42</f>
        <v>0</v>
      </c>
      <c r="G42" s="38">
        <f>'[3]Alloc Comps-FY14 prelim to fina'!$T42</f>
        <v>236049</v>
      </c>
      <c r="H42" s="41">
        <f>'[4]Calculation'!$G48</f>
        <v>5384.264316746264</v>
      </c>
      <c r="I42" s="51">
        <f>'[3]Alloc Comps-FY14 prelim to fina'!$AC42</f>
        <v>102236.75987560053</v>
      </c>
    </row>
    <row r="43" spans="1:9" ht="15">
      <c r="A43" s="8" t="s">
        <v>39</v>
      </c>
      <c r="B43" s="9" t="s">
        <v>175</v>
      </c>
      <c r="C43" s="71">
        <v>479394.06349097023</v>
      </c>
      <c r="D43" s="79">
        <f>'[3]Alloc Comps-FY14 prelim to fina'!$J43</f>
        <v>0</v>
      </c>
      <c r="E43" s="23">
        <f t="shared" si="0"/>
        <v>479394.06349097023</v>
      </c>
      <c r="F43" s="78">
        <f>'[3]Alloc Comps-FY14 prelim to fina'!$O43</f>
        <v>0</v>
      </c>
      <c r="G43" s="38">
        <f>'[3]Alloc Comps-FY14 prelim to fina'!$T43</f>
        <v>103938</v>
      </c>
      <c r="H43" s="51">
        <f>'[4]Calculation'!$G49</f>
        <v>47608.23185333538</v>
      </c>
      <c r="I43" s="51">
        <f>'[3]Alloc Comps-FY14 prelim to fina'!$AC43</f>
        <v>0</v>
      </c>
    </row>
    <row r="44" spans="1:9" ht="15">
      <c r="A44" s="8" t="s">
        <v>40</v>
      </c>
      <c r="B44" s="9" t="s">
        <v>176</v>
      </c>
      <c r="C44" s="71">
        <v>450975.0727325728</v>
      </c>
      <c r="D44" s="79">
        <f>'[3]Alloc Comps-FY14 prelim to fina'!$J44</f>
        <v>0</v>
      </c>
      <c r="E44" s="23">
        <f t="shared" si="0"/>
        <v>450975.0727325728</v>
      </c>
      <c r="F44" s="78">
        <f>'[3]Alloc Comps-FY14 prelim to fina'!$O44</f>
        <v>0</v>
      </c>
      <c r="G44" s="38">
        <f>'[3]Alloc Comps-FY14 prelim to fina'!$T44</f>
        <v>74655</v>
      </c>
      <c r="H44" s="41">
        <f>'[4]Calculation'!$G50</f>
        <v>1558.6028285318132</v>
      </c>
      <c r="I44" s="51">
        <f>'[3]Alloc Comps-FY14 prelim to fina'!$AC44</f>
        <v>0</v>
      </c>
    </row>
    <row r="45" spans="1:9" ht="15">
      <c r="A45" s="8" t="s">
        <v>41</v>
      </c>
      <c r="B45" s="9" t="s">
        <v>177</v>
      </c>
      <c r="C45" s="71">
        <v>1017119.6125751627</v>
      </c>
      <c r="D45" s="79">
        <f>'[3]Alloc Comps-FY14 prelim to fina'!$J45</f>
        <v>0</v>
      </c>
      <c r="E45" s="23">
        <f t="shared" si="0"/>
        <v>1017119.6125751627</v>
      </c>
      <c r="F45" s="78">
        <f>'[3]Alloc Comps-FY14 prelim to fina'!$O45</f>
        <v>0</v>
      </c>
      <c r="G45" s="38">
        <f>'[3]Alloc Comps-FY14 prelim to fina'!$T45</f>
        <v>180291</v>
      </c>
      <c r="H45" s="41">
        <f>'[4]Calculation'!$G51</f>
        <v>1558.6028285318132</v>
      </c>
      <c r="I45" s="51">
        <f>'[3]Alloc Comps-FY14 prelim to fina'!$AC45</f>
        <v>72715.78225907573</v>
      </c>
    </row>
    <row r="46" spans="1:9" ht="15">
      <c r="A46" s="8" t="s">
        <v>42</v>
      </c>
      <c r="B46" s="9" t="s">
        <v>178</v>
      </c>
      <c r="C46" s="71">
        <v>919200.8503189026</v>
      </c>
      <c r="D46" s="79">
        <f>'[3]Alloc Comps-FY14 prelim to fina'!$J46</f>
        <v>32332.20471362256</v>
      </c>
      <c r="E46" s="23">
        <f t="shared" si="0"/>
        <v>951533.0550325252</v>
      </c>
      <c r="F46" s="78">
        <f>'[3]Alloc Comps-FY14 prelim to fina'!$O46</f>
        <v>0</v>
      </c>
      <c r="G46" s="38">
        <f>'[3]Alloc Comps-FY14 prelim to fina'!$T46</f>
        <v>161822</v>
      </c>
      <c r="H46" s="41">
        <f>'[4]Calculation'!$G52</f>
        <v>9493.308137421045</v>
      </c>
      <c r="I46" s="51">
        <f>'[3]Alloc Comps-FY14 prelim to fina'!$AC46</f>
        <v>63481.28252411759</v>
      </c>
    </row>
    <row r="47" spans="1:9" ht="15">
      <c r="A47" s="8" t="s">
        <v>43</v>
      </c>
      <c r="B47" s="9" t="s">
        <v>179</v>
      </c>
      <c r="C47" s="71">
        <v>1884925.0051862977</v>
      </c>
      <c r="D47" s="79">
        <f>'[3]Alloc Comps-FY14 prelim to fina'!$J47</f>
        <v>39783.88534179583</v>
      </c>
      <c r="E47" s="23">
        <f t="shared" si="0"/>
        <v>1924708.8905280936</v>
      </c>
      <c r="F47" s="78">
        <f>'[3]Alloc Comps-FY14 prelim to fina'!$O47</f>
        <v>0</v>
      </c>
      <c r="G47" s="38">
        <f>'[3]Alloc Comps-FY14 prelim to fina'!$T47</f>
        <v>303434</v>
      </c>
      <c r="H47" s="41">
        <f>'[4]Calculation'!$G53</f>
        <v>7226.249477738407</v>
      </c>
      <c r="I47" s="51">
        <f>'[3]Alloc Comps-FY14 prelim to fina'!$AC47</f>
        <v>128989.87079335318</v>
      </c>
    </row>
    <row r="48" spans="1:9" ht="15">
      <c r="A48" s="8" t="s">
        <v>44</v>
      </c>
      <c r="B48" s="9" t="s">
        <v>180</v>
      </c>
      <c r="C48" s="71">
        <v>774132.3414165669</v>
      </c>
      <c r="D48" s="79">
        <f>'[3]Alloc Comps-FY14 prelim to fina'!$J48</f>
        <v>58229.11662608446</v>
      </c>
      <c r="E48" s="23">
        <f t="shared" si="0"/>
        <v>832361.4580426513</v>
      </c>
      <c r="F48" s="78">
        <f>'[3]Alloc Comps-FY14 prelim to fina'!$O48</f>
        <v>0</v>
      </c>
      <c r="G48" s="38">
        <f>'[3]Alloc Comps-FY14 prelim to fina'!$T48</f>
        <v>101504</v>
      </c>
      <c r="H48" s="41">
        <f>'[4]Calculation'!$G54</f>
        <v>7651.322976428902</v>
      </c>
      <c r="I48" s="51">
        <f>'[3]Alloc Comps-FY14 prelim to fina'!$AC48</f>
        <v>50084.05052991233</v>
      </c>
    </row>
    <row r="49" spans="1:9" ht="15">
      <c r="A49" s="8" t="s">
        <v>45</v>
      </c>
      <c r="B49" s="9" t="s">
        <v>181</v>
      </c>
      <c r="C49" s="71">
        <v>992524.3072678521</v>
      </c>
      <c r="D49" s="79">
        <f>'[3]Alloc Comps-FY14 prelim to fina'!$J49</f>
        <v>0</v>
      </c>
      <c r="E49" s="23">
        <f t="shared" si="0"/>
        <v>992524.3072678521</v>
      </c>
      <c r="F49" s="78">
        <f>'[3]Alloc Comps-FY14 prelim to fina'!$O49</f>
        <v>0</v>
      </c>
      <c r="G49" s="38">
        <f>'[3]Alloc Comps-FY14 prelim to fina'!$T49</f>
        <v>151901</v>
      </c>
      <c r="H49" s="41" t="s">
        <v>282</v>
      </c>
      <c r="I49" s="51">
        <f>'[3]Alloc Comps-FY14 prelim to fina'!$AC49</f>
        <v>39924.83662537343</v>
      </c>
    </row>
    <row r="50" spans="1:9" ht="15">
      <c r="A50" s="8" t="s">
        <v>46</v>
      </c>
      <c r="B50" s="9" t="s">
        <v>182</v>
      </c>
      <c r="C50" s="71">
        <v>2505332.304855634</v>
      </c>
      <c r="D50" s="79">
        <f>'[3]Alloc Comps-FY14 prelim to fina'!$J50</f>
        <v>0</v>
      </c>
      <c r="E50" s="23">
        <f t="shared" si="0"/>
        <v>2505332.304855634</v>
      </c>
      <c r="F50" s="78">
        <f>'[3]Alloc Comps-FY14 prelim to fina'!$O50</f>
        <v>13220</v>
      </c>
      <c r="G50" s="38">
        <f>'[3]Alloc Comps-FY14 prelim to fina'!$T50</f>
        <v>349189</v>
      </c>
      <c r="H50" s="51">
        <f>'[4]Calculation'!$G56</f>
        <v>122704.54995532276</v>
      </c>
      <c r="I50" s="51">
        <f>'[3]Alloc Comps-FY14 prelim to fina'!$AC50</f>
        <v>0</v>
      </c>
    </row>
    <row r="51" spans="1:9" ht="15">
      <c r="A51" s="8" t="s">
        <v>47</v>
      </c>
      <c r="B51" s="9" t="s">
        <v>183</v>
      </c>
      <c r="C51" s="71">
        <v>12752446.213168694</v>
      </c>
      <c r="D51" s="79">
        <f>'[3]Alloc Comps-FY14 prelim to fina'!$J51</f>
        <v>136545.28583864533</v>
      </c>
      <c r="E51" s="23">
        <f t="shared" si="0"/>
        <v>12888991.499007339</v>
      </c>
      <c r="F51" s="78">
        <f>'[3]Alloc Comps-FY14 prelim to fina'!$O51</f>
        <v>0</v>
      </c>
      <c r="G51" s="38">
        <f>'[3]Alloc Comps-FY14 prelim to fina'!$T51</f>
        <v>1931416</v>
      </c>
      <c r="H51" s="51">
        <f>'[4]Calculation'!$G57</f>
        <v>211119.83768294562</v>
      </c>
      <c r="I51" s="51">
        <f>'[3]Alloc Comps-FY14 prelim to fina'!$AC51</f>
        <v>0</v>
      </c>
    </row>
    <row r="52" spans="1:9" ht="15">
      <c r="A52" s="8" t="s">
        <v>48</v>
      </c>
      <c r="B52" s="9" t="s">
        <v>184</v>
      </c>
      <c r="C52" s="71">
        <v>574391.7037700316</v>
      </c>
      <c r="D52" s="79">
        <f>'[3]Alloc Comps-FY14 prelim to fina'!$J52</f>
        <v>0</v>
      </c>
      <c r="E52" s="23">
        <f t="shared" si="0"/>
        <v>574391.7037700316</v>
      </c>
      <c r="F52" s="78">
        <f>'[3]Alloc Comps-FY14 prelim to fina'!$O52</f>
        <v>0</v>
      </c>
      <c r="G52" s="38">
        <f>'[3]Alloc Comps-FY14 prelim to fina'!$T52</f>
        <v>86498</v>
      </c>
      <c r="H52" s="41" t="s">
        <v>282</v>
      </c>
      <c r="I52" s="51">
        <f>'[3]Alloc Comps-FY14 prelim to fina'!$AC52</f>
        <v>17830.93316099064</v>
      </c>
    </row>
    <row r="53" spans="1:9" ht="15">
      <c r="A53" s="8" t="s">
        <v>49</v>
      </c>
      <c r="B53" s="9" t="s">
        <v>185</v>
      </c>
      <c r="C53" s="71">
        <v>1081416.866638078</v>
      </c>
      <c r="D53" s="79">
        <f>'[3]Alloc Comps-FY14 prelim to fina'!$J53</f>
        <v>0</v>
      </c>
      <c r="E53" s="23">
        <f t="shared" si="0"/>
        <v>1081416.866638078</v>
      </c>
      <c r="F53" s="78">
        <f>'[3]Alloc Comps-FY14 prelim to fina'!$O53</f>
        <v>0</v>
      </c>
      <c r="G53" s="38">
        <f>'[3]Alloc Comps-FY14 prelim to fina'!$T53</f>
        <v>223988</v>
      </c>
      <c r="H53" s="41">
        <f>'[4]Calculation'!$G59</f>
        <v>2975.5144908334614</v>
      </c>
      <c r="I53" s="51">
        <f>'[3]Alloc Comps-FY14 prelim to fina'!$AC53</f>
        <v>71731.18359956538</v>
      </c>
    </row>
    <row r="54" spans="1:9" ht="15">
      <c r="A54" s="8" t="s">
        <v>50</v>
      </c>
      <c r="B54" s="9" t="s">
        <v>186</v>
      </c>
      <c r="C54" s="71">
        <v>1239470.7786781085</v>
      </c>
      <c r="D54" s="79">
        <f>'[3]Alloc Comps-FY14 prelim to fina'!$J54</f>
        <v>0</v>
      </c>
      <c r="E54" s="23">
        <f t="shared" si="0"/>
        <v>1239470.7786781085</v>
      </c>
      <c r="F54" s="78">
        <f>'[3]Alloc Comps-FY14 prelim to fina'!$O54</f>
        <v>0</v>
      </c>
      <c r="G54" s="38">
        <f>'[3]Alloc Comps-FY14 prelim to fina'!$T54</f>
        <v>203879</v>
      </c>
      <c r="H54" s="41">
        <f>'[4]Calculation'!$G60</f>
        <v>1416.9116623016484</v>
      </c>
      <c r="I54" s="51">
        <f>'[3]Alloc Comps-FY14 prelim to fina'!$AC54</f>
        <v>64617.97106537017</v>
      </c>
    </row>
    <row r="55" spans="1:9" ht="15">
      <c r="A55" s="8" t="s">
        <v>51</v>
      </c>
      <c r="B55" s="9" t="s">
        <v>187</v>
      </c>
      <c r="C55" s="71">
        <v>2052695.3904531423</v>
      </c>
      <c r="D55" s="79">
        <f>'[3]Alloc Comps-FY14 prelim to fina'!$J55</f>
        <v>0</v>
      </c>
      <c r="E55" s="23">
        <f t="shared" si="0"/>
        <v>2052695.3904531423</v>
      </c>
      <c r="F55" s="78">
        <f>'[3]Alloc Comps-FY14 prelim to fina'!$O55</f>
        <v>0</v>
      </c>
      <c r="G55" s="38">
        <f>'[3]Alloc Comps-FY14 prelim to fina'!$T55</f>
        <v>310277</v>
      </c>
      <c r="H55" s="41">
        <f>'[4]Calculation'!$G61</f>
        <v>1700.293994761978</v>
      </c>
      <c r="I55" s="51">
        <f>'[3]Alloc Comps-FY14 prelim to fina'!$AC55</f>
        <v>0</v>
      </c>
    </row>
    <row r="56" spans="1:9" ht="15">
      <c r="A56" s="8" t="s">
        <v>52</v>
      </c>
      <c r="B56" s="9" t="s">
        <v>188</v>
      </c>
      <c r="C56" s="71">
        <v>947520.1679688626</v>
      </c>
      <c r="D56" s="79">
        <f>'[3]Alloc Comps-FY14 prelim to fina'!$J56</f>
        <v>0</v>
      </c>
      <c r="E56" s="23">
        <f t="shared" si="0"/>
        <v>947520.1679688626</v>
      </c>
      <c r="F56" s="78">
        <f>'[3]Alloc Comps-FY14 prelim to fina'!$O56</f>
        <v>0</v>
      </c>
      <c r="G56" s="38">
        <f>'[3]Alloc Comps-FY14 prelim to fina'!$T56</f>
        <v>197142</v>
      </c>
      <c r="H56" s="41">
        <f>'[4]Calculation'!$G62</f>
        <v>6801.175979047912</v>
      </c>
      <c r="I56" s="51">
        <f>'[3]Alloc Comps-FY14 prelim to fina'!$AC56</f>
        <v>59838.979254965074</v>
      </c>
    </row>
    <row r="57" spans="1:9" ht="15">
      <c r="A57" s="8" t="s">
        <v>53</v>
      </c>
      <c r="B57" s="9" t="s">
        <v>189</v>
      </c>
      <c r="C57" s="71">
        <v>671463.5339592157</v>
      </c>
      <c r="D57" s="79">
        <f>'[3]Alloc Comps-FY14 prelim to fina'!$J57</f>
        <v>0</v>
      </c>
      <c r="E57" s="23">
        <f t="shared" si="0"/>
        <v>671463.5339592157</v>
      </c>
      <c r="F57" s="78">
        <f>'[3]Alloc Comps-FY14 prelim to fina'!$O57</f>
        <v>0</v>
      </c>
      <c r="G57" s="38">
        <f>'[3]Alloc Comps-FY14 prelim to fina'!$T57</f>
        <v>117038</v>
      </c>
      <c r="H57" s="41">
        <f>'[4]Calculation'!$G63</f>
        <v>1416.9116623016484</v>
      </c>
      <c r="I57" s="51">
        <f>'[3]Alloc Comps-FY14 prelim to fina'!$AC57</f>
        <v>68391.67807020096</v>
      </c>
    </row>
    <row r="58" spans="1:9" ht="15">
      <c r="A58" s="8" t="s">
        <v>54</v>
      </c>
      <c r="B58" s="9" t="s">
        <v>190</v>
      </c>
      <c r="C58" s="71">
        <v>858466.8546457534</v>
      </c>
      <c r="D58" s="79">
        <f>'[3]Alloc Comps-FY14 prelim to fina'!$J58</f>
        <v>0</v>
      </c>
      <c r="E58" s="23">
        <f t="shared" si="0"/>
        <v>858466.8546457534</v>
      </c>
      <c r="F58" s="78">
        <f>'[3]Alloc Comps-FY14 prelim to fina'!$O58</f>
        <v>0</v>
      </c>
      <c r="G58" s="38">
        <f>'[3]Alloc Comps-FY14 prelim to fina'!$T58</f>
        <v>133468</v>
      </c>
      <c r="H58" s="41">
        <f>'[4]Calculation'!$G64</f>
        <v>1841.985160992143</v>
      </c>
      <c r="I58" s="51">
        <f>'[3]Alloc Comps-FY14 prelim to fina'!$AC58</f>
        <v>56115.15965349274</v>
      </c>
    </row>
    <row r="59" spans="1:9" ht="15">
      <c r="A59" s="8" t="s">
        <v>55</v>
      </c>
      <c r="B59" s="9" t="s">
        <v>191</v>
      </c>
      <c r="C59" s="71">
        <v>961706.9187121904</v>
      </c>
      <c r="D59" s="79">
        <f>'[3]Alloc Comps-FY14 prelim to fina'!$J59</f>
        <v>0</v>
      </c>
      <c r="E59" s="23">
        <f t="shared" si="0"/>
        <v>961706.9187121904</v>
      </c>
      <c r="F59" s="78">
        <f>'[3]Alloc Comps-FY14 prelim to fina'!$O59</f>
        <v>0</v>
      </c>
      <c r="G59" s="38">
        <f>'[3]Alloc Comps-FY14 prelim to fina'!$T59</f>
        <v>151679</v>
      </c>
      <c r="H59" s="41">
        <f>'[4]Calculation'!$G65</f>
        <v>1841.985160992143</v>
      </c>
      <c r="I59" s="51">
        <f>'[3]Alloc Comps-FY14 prelim to fina'!$AC59</f>
        <v>65722.05038268902</v>
      </c>
    </row>
    <row r="60" spans="1:9" ht="15">
      <c r="A60" s="8" t="s">
        <v>56</v>
      </c>
      <c r="B60" s="9" t="s">
        <v>192</v>
      </c>
      <c r="C60" s="71">
        <v>177785.38946568416</v>
      </c>
      <c r="D60" s="79">
        <f>'[3]Alloc Comps-FY14 prelim to fina'!$J60</f>
        <v>0</v>
      </c>
      <c r="E60" s="23">
        <f t="shared" si="0"/>
        <v>177785.38946568416</v>
      </c>
      <c r="F60" s="78">
        <f>'[3]Alloc Comps-FY14 prelim to fina'!$O60</f>
        <v>0</v>
      </c>
      <c r="G60" s="38">
        <f>'[3]Alloc Comps-FY14 prelim to fina'!$T60</f>
        <v>21153</v>
      </c>
      <c r="H60" s="51" t="str">
        <f>'[4]Calculation'!$G66</f>
        <v>N/A</v>
      </c>
      <c r="I60" s="51">
        <f>'[3]Alloc Comps-FY14 prelim to fina'!$AC60</f>
        <v>12592.402133303956</v>
      </c>
    </row>
    <row r="61" spans="1:9" ht="15">
      <c r="A61" s="8" t="s">
        <v>57</v>
      </c>
      <c r="B61" s="9" t="s">
        <v>193</v>
      </c>
      <c r="C61" s="71">
        <v>346166.1170138869</v>
      </c>
      <c r="D61" s="79">
        <f>'[3]Alloc Comps-FY14 prelim to fina'!$J61</f>
        <v>0</v>
      </c>
      <c r="E61" s="23">
        <f t="shared" si="0"/>
        <v>346166.1170138869</v>
      </c>
      <c r="F61" s="78">
        <f>'[3]Alloc Comps-FY14 prelim to fina'!$O61</f>
        <v>0</v>
      </c>
      <c r="G61" s="38">
        <f>'[3]Alloc Comps-FY14 prelim to fina'!$T61</f>
        <v>54967</v>
      </c>
      <c r="H61" s="41" t="s">
        <v>282</v>
      </c>
      <c r="I61" s="51">
        <f>'[3]Alloc Comps-FY14 prelim to fina'!$AC61</f>
        <v>24418.50384241464</v>
      </c>
    </row>
    <row r="62" spans="1:9" ht="15">
      <c r="A62" s="8" t="s">
        <v>58</v>
      </c>
      <c r="B62" s="9" t="s">
        <v>194</v>
      </c>
      <c r="C62" s="71">
        <v>504919.77472060715</v>
      </c>
      <c r="D62" s="79">
        <f>'[3]Alloc Comps-FY14 prelim to fina'!$J62</f>
        <v>0</v>
      </c>
      <c r="E62" s="23">
        <f t="shared" si="0"/>
        <v>504919.77472060715</v>
      </c>
      <c r="F62" s="78">
        <f>'[3]Alloc Comps-FY14 prelim to fina'!$O62</f>
        <v>0</v>
      </c>
      <c r="G62" s="38">
        <f>'[3]Alloc Comps-FY14 prelim to fina'!$T62</f>
        <v>79089</v>
      </c>
      <c r="H62" s="41">
        <f>'[4]Calculation'!$G68</f>
        <v>2408.7498259128024</v>
      </c>
      <c r="I62" s="51">
        <f>'[3]Alloc Comps-FY14 prelim to fina'!$AC62</f>
        <v>21655.986478756415</v>
      </c>
    </row>
    <row r="63" spans="1:9" ht="15">
      <c r="A63" s="8" t="s">
        <v>59</v>
      </c>
      <c r="B63" s="9" t="s">
        <v>195</v>
      </c>
      <c r="C63" s="71">
        <v>611777.847056658</v>
      </c>
      <c r="D63" s="79">
        <f>'[3]Alloc Comps-FY14 prelim to fina'!$J63</f>
        <v>0</v>
      </c>
      <c r="E63" s="23">
        <f t="shared" si="0"/>
        <v>611777.847056658</v>
      </c>
      <c r="F63" s="78">
        <f>'[3]Alloc Comps-FY14 prelim to fina'!$O63</f>
        <v>66100</v>
      </c>
      <c r="G63" s="38">
        <f>'[3]Alloc Comps-FY14 prelim to fina'!$T63</f>
        <v>116660</v>
      </c>
      <c r="H63" s="41" t="s">
        <v>282</v>
      </c>
      <c r="I63" s="51">
        <f>'[3]Alloc Comps-FY14 prelim to fina'!$AC63</f>
        <v>54106.33342967733</v>
      </c>
    </row>
    <row r="64" spans="1:9" ht="15">
      <c r="A64" s="8" t="s">
        <v>60</v>
      </c>
      <c r="B64" s="9" t="s">
        <v>196</v>
      </c>
      <c r="C64" s="71">
        <v>317885.21345632966</v>
      </c>
      <c r="D64" s="79">
        <f>'[3]Alloc Comps-FY14 prelim to fina'!$J64</f>
        <v>0</v>
      </c>
      <c r="E64" s="23">
        <f t="shared" si="0"/>
        <v>317885.21345632966</v>
      </c>
      <c r="F64" s="78">
        <f>'[3]Alloc Comps-FY14 prelim to fina'!$O64</f>
        <v>0</v>
      </c>
      <c r="G64" s="38">
        <f>'[3]Alloc Comps-FY14 prelim to fina'!$T64</f>
        <v>64324</v>
      </c>
      <c r="H64" s="51" t="str">
        <f>'[4]Calculation'!$G70</f>
        <v>N/A</v>
      </c>
      <c r="I64" s="51">
        <f>'[3]Alloc Comps-FY14 prelim to fina'!$AC64</f>
        <v>22983.061758671698</v>
      </c>
    </row>
    <row r="65" spans="1:9" ht="15">
      <c r="A65" s="8" t="s">
        <v>61</v>
      </c>
      <c r="B65" s="9" t="s">
        <v>197</v>
      </c>
      <c r="C65" s="71">
        <v>473591.99419917335</v>
      </c>
      <c r="D65" s="79">
        <f>'[3]Alloc Comps-FY14 prelim to fina'!$J65</f>
        <v>0</v>
      </c>
      <c r="E65" s="23">
        <f t="shared" si="0"/>
        <v>473591.99419917335</v>
      </c>
      <c r="F65" s="78">
        <f>'[3]Alloc Comps-FY14 prelim to fina'!$O65</f>
        <v>0</v>
      </c>
      <c r="G65" s="38">
        <f>'[3]Alloc Comps-FY14 prelim to fina'!$T65</f>
        <v>68823</v>
      </c>
      <c r="H65" s="51" t="str">
        <f>'[4]Calculation'!$G71</f>
        <v>N/A</v>
      </c>
      <c r="I65" s="51">
        <f>'[3]Alloc Comps-FY14 prelim to fina'!$AC65</f>
        <v>27373.38006756233</v>
      </c>
    </row>
    <row r="66" spans="1:9" ht="15">
      <c r="A66" s="8" t="s">
        <v>62</v>
      </c>
      <c r="B66" s="9" t="s">
        <v>198</v>
      </c>
      <c r="C66" s="71">
        <v>1699313.5445750563</v>
      </c>
      <c r="D66" s="79">
        <f>'[3]Alloc Comps-FY14 prelim to fina'!$J66</f>
        <v>0</v>
      </c>
      <c r="E66" s="23">
        <f t="shared" si="0"/>
        <v>1699313.5445750563</v>
      </c>
      <c r="F66" s="78">
        <f>'[3]Alloc Comps-FY14 prelim to fina'!$O66</f>
        <v>0</v>
      </c>
      <c r="G66" s="38">
        <f>'[3]Alloc Comps-FY14 prelim to fina'!$T66</f>
        <v>262858</v>
      </c>
      <c r="H66" s="51">
        <f>'[4]Calculation'!$G72</f>
        <v>27063.012749961483</v>
      </c>
      <c r="I66" s="51">
        <f>'[3]Alloc Comps-FY14 prelim to fina'!$AC66</f>
        <v>0</v>
      </c>
    </row>
    <row r="67" spans="1:9" ht="15">
      <c r="A67" s="8" t="s">
        <v>63</v>
      </c>
      <c r="B67" s="9" t="s">
        <v>199</v>
      </c>
      <c r="C67" s="71">
        <v>1701801.2889014701</v>
      </c>
      <c r="D67" s="79">
        <f>'[3]Alloc Comps-FY14 prelim to fina'!$J67</f>
        <v>0</v>
      </c>
      <c r="E67" s="23">
        <f t="shared" si="0"/>
        <v>1701801.2889014701</v>
      </c>
      <c r="F67" s="78">
        <f>'[3]Alloc Comps-FY14 prelim to fina'!$O67</f>
        <v>22915</v>
      </c>
      <c r="G67" s="38">
        <f>'[3]Alloc Comps-FY14 prelim to fina'!$T67</f>
        <v>287124</v>
      </c>
      <c r="H67" s="51">
        <f>'[4]Calculation'!$G73</f>
        <v>32872.35056539824</v>
      </c>
      <c r="I67" s="51">
        <f>'[3]Alloc Comps-FY14 prelim to fina'!$AC67</f>
        <v>0</v>
      </c>
    </row>
    <row r="68" spans="1:9" ht="15">
      <c r="A68" s="8" t="s">
        <v>64</v>
      </c>
      <c r="B68" s="9" t="s">
        <v>200</v>
      </c>
      <c r="C68" s="71">
        <v>982996.6628475725</v>
      </c>
      <c r="D68" s="79">
        <f>'[3]Alloc Comps-FY14 prelim to fina'!$J68</f>
        <v>66851.05360314169</v>
      </c>
      <c r="E68" s="23">
        <f aca="true" t="shared" si="1" ref="E68:E131">SUM(C68,D68)</f>
        <v>1049847.716450714</v>
      </c>
      <c r="F68" s="78">
        <f>'[3]Alloc Comps-FY14 prelim to fina'!$O68</f>
        <v>0</v>
      </c>
      <c r="G68" s="38">
        <f>'[3]Alloc Comps-FY14 prelim to fina'!$T68</f>
        <v>136310</v>
      </c>
      <c r="H68" s="41" t="s">
        <v>282</v>
      </c>
      <c r="I68" s="51">
        <f>'[3]Alloc Comps-FY14 prelim to fina'!$AC68</f>
        <v>39381.28997325401</v>
      </c>
    </row>
    <row r="69" spans="1:9" ht="15">
      <c r="A69" s="8" t="s">
        <v>65</v>
      </c>
      <c r="B69" s="9" t="s">
        <v>201</v>
      </c>
      <c r="C69" s="71">
        <v>1807014.2330196262</v>
      </c>
      <c r="D69" s="79">
        <f>'[3]Alloc Comps-FY14 prelim to fina'!$J69</f>
        <v>22891.131677632064</v>
      </c>
      <c r="E69" s="23">
        <f t="shared" si="1"/>
        <v>1829905.3646972582</v>
      </c>
      <c r="F69" s="78">
        <f>'[3]Alloc Comps-FY14 prelim to fina'!$O69</f>
        <v>0</v>
      </c>
      <c r="G69" s="38">
        <f>'[3]Alloc Comps-FY14 prelim to fina'!$T69</f>
        <v>315078</v>
      </c>
      <c r="H69" s="51">
        <f>'[4]Calculation'!$G75</f>
        <v>13177.27845940533</v>
      </c>
      <c r="I69" s="51">
        <f>'[3]Alloc Comps-FY14 prelim to fina'!$AC69</f>
        <v>0</v>
      </c>
    </row>
    <row r="70" spans="1:9" ht="15">
      <c r="A70" s="8" t="s">
        <v>66</v>
      </c>
      <c r="B70" s="9" t="s">
        <v>202</v>
      </c>
      <c r="C70" s="71">
        <v>11862133.412293242</v>
      </c>
      <c r="D70" s="79">
        <f>'[3]Alloc Comps-FY14 prelim to fina'!$J70</f>
        <v>112789.43016662837</v>
      </c>
      <c r="E70" s="23">
        <f t="shared" si="1"/>
        <v>11974922.84245987</v>
      </c>
      <c r="F70" s="78">
        <f>'[3]Alloc Comps-FY14 prelim to fina'!$O70</f>
        <v>0</v>
      </c>
      <c r="G70" s="38">
        <f>'[3]Alloc Comps-FY14 prelim to fina'!$T70</f>
        <v>2008212</v>
      </c>
      <c r="H70" s="51">
        <f>'[4]Calculation'!$G76</f>
        <v>258869.76070251115</v>
      </c>
      <c r="I70" s="51">
        <f>'[3]Alloc Comps-FY14 prelim to fina'!$AC70</f>
        <v>0</v>
      </c>
    </row>
    <row r="71" spans="1:9" ht="15">
      <c r="A71" s="8" t="s">
        <v>67</v>
      </c>
      <c r="B71" s="9" t="s">
        <v>203</v>
      </c>
      <c r="C71" s="71">
        <v>381451.2004762225</v>
      </c>
      <c r="D71" s="79">
        <f>'[3]Alloc Comps-FY14 prelim to fina'!$J71</f>
        <v>0</v>
      </c>
      <c r="E71" s="23">
        <f t="shared" si="1"/>
        <v>381451.2004762225</v>
      </c>
      <c r="F71" s="78">
        <f>'[3]Alloc Comps-FY14 prelim to fina'!$O71</f>
        <v>0</v>
      </c>
      <c r="G71" s="38">
        <f>'[3]Alloc Comps-FY14 prelim to fina'!$T71</f>
        <v>61851</v>
      </c>
      <c r="H71" s="51" t="str">
        <f>'[4]Calculation'!$G77</f>
        <v>N/A</v>
      </c>
      <c r="I71" s="51">
        <f>'[3]Alloc Comps-FY14 prelim to fina'!$AC71</f>
        <v>15706.824248424879</v>
      </c>
    </row>
    <row r="72" spans="1:9" ht="15">
      <c r="A72" s="8" t="s">
        <v>68</v>
      </c>
      <c r="B72" s="9" t="s">
        <v>204</v>
      </c>
      <c r="C72" s="71">
        <v>1562512.9849797653</v>
      </c>
      <c r="D72" s="79">
        <f>'[3]Alloc Comps-FY14 prelim to fina'!$J72</f>
        <v>0</v>
      </c>
      <c r="E72" s="23">
        <f t="shared" si="1"/>
        <v>1562512.9849797653</v>
      </c>
      <c r="F72" s="78">
        <f>'[3]Alloc Comps-FY14 prelim to fina'!$O72</f>
        <v>0</v>
      </c>
      <c r="G72" s="38">
        <f>'[3]Alloc Comps-FY14 prelim to fina'!$T72</f>
        <v>227868</v>
      </c>
      <c r="H72" s="41">
        <f>'[4]Calculation'!$G78</f>
        <v>5100.881984285934</v>
      </c>
      <c r="I72" s="51">
        <f>'[3]Alloc Comps-FY14 prelim to fina'!$AC72</f>
        <v>80966.16579342166</v>
      </c>
    </row>
    <row r="73" spans="1:9" ht="15">
      <c r="A73" s="8" t="s">
        <v>69</v>
      </c>
      <c r="B73" s="9" t="s">
        <v>205</v>
      </c>
      <c r="C73" s="71">
        <v>1745960.4757188482</v>
      </c>
      <c r="D73" s="79">
        <f>'[3]Alloc Comps-FY14 prelim to fina'!$J73</f>
        <v>0</v>
      </c>
      <c r="E73" s="23">
        <f t="shared" si="1"/>
        <v>1745960.4757188482</v>
      </c>
      <c r="F73" s="78">
        <f>'[3]Alloc Comps-FY14 prelim to fina'!$O73</f>
        <v>0</v>
      </c>
      <c r="G73" s="38">
        <f>'[3]Alloc Comps-FY14 prelim to fina'!$T73</f>
        <v>270355</v>
      </c>
      <c r="H73" s="41">
        <f>'[4]Calculation'!$G79</f>
        <v>2975.5144908334614</v>
      </c>
      <c r="I73" s="51">
        <f>'[3]Alloc Comps-FY14 prelim to fina'!$AC73</f>
        <v>121972.11784584948</v>
      </c>
    </row>
    <row r="74" spans="1:9" ht="15">
      <c r="A74" s="8" t="s">
        <v>70</v>
      </c>
      <c r="B74" s="9" t="s">
        <v>206</v>
      </c>
      <c r="C74" s="71">
        <v>624225.9220042634</v>
      </c>
      <c r="D74" s="79">
        <f>'[3]Alloc Comps-FY14 prelim to fina'!$J74</f>
        <v>0</v>
      </c>
      <c r="E74" s="23">
        <f t="shared" si="1"/>
        <v>624225.9220042634</v>
      </c>
      <c r="F74" s="78">
        <f>'[3]Alloc Comps-FY14 prelim to fina'!$O74</f>
        <v>0</v>
      </c>
      <c r="G74" s="38">
        <f>'[3]Alloc Comps-FY14 prelim to fina'!$T74</f>
        <v>120637</v>
      </c>
      <c r="H74" s="51">
        <f>'[4]Calculation'!$G80</f>
        <v>41657.202871668465</v>
      </c>
      <c r="I74" s="51">
        <f>'[3]Alloc Comps-FY14 prelim to fina'!$AC74</f>
        <v>0</v>
      </c>
    </row>
    <row r="75" spans="1:9" ht="15">
      <c r="A75" s="8" t="s">
        <v>71</v>
      </c>
      <c r="B75" s="9" t="s">
        <v>207</v>
      </c>
      <c r="C75" s="71">
        <v>416351.8457418973</v>
      </c>
      <c r="D75" s="79">
        <f>'[3]Alloc Comps-FY14 prelim to fina'!$J75</f>
        <v>0</v>
      </c>
      <c r="E75" s="23">
        <f t="shared" si="1"/>
        <v>416351.8457418973</v>
      </c>
      <c r="F75" s="78">
        <f>'[3]Alloc Comps-FY14 prelim to fina'!$O75</f>
        <v>0</v>
      </c>
      <c r="G75" s="38">
        <f>'[3]Alloc Comps-FY14 prelim to fina'!$T75</f>
        <v>68898</v>
      </c>
      <c r="H75" s="51">
        <f>'[4]Calculation'!$G81</f>
        <v>29755.144908334616</v>
      </c>
      <c r="I75" s="51">
        <f>'[3]Alloc Comps-FY14 prelim to fina'!$AC75</f>
        <v>0</v>
      </c>
    </row>
    <row r="76" spans="1:9" ht="15">
      <c r="A76" s="8" t="s">
        <v>72</v>
      </c>
      <c r="B76" s="9" t="s">
        <v>208</v>
      </c>
      <c r="C76" s="71">
        <v>565818.8038880227</v>
      </c>
      <c r="D76" s="79">
        <f>'[3]Alloc Comps-FY14 prelim to fina'!$J76</f>
        <v>0</v>
      </c>
      <c r="E76" s="23">
        <f t="shared" si="1"/>
        <v>565818.8038880227</v>
      </c>
      <c r="F76" s="78">
        <f>'[3]Alloc Comps-FY14 prelim to fina'!$O76</f>
        <v>0</v>
      </c>
      <c r="G76" s="38">
        <f>'[3]Alloc Comps-FY14 prelim to fina'!$T76</f>
        <v>93849</v>
      </c>
      <c r="H76" s="41" t="s">
        <v>282</v>
      </c>
      <c r="I76" s="51">
        <f>'[3]Alloc Comps-FY14 prelim to fina'!$AC76</f>
        <v>33628.2482461</v>
      </c>
    </row>
    <row r="77" spans="1:9" ht="15">
      <c r="A77" s="8" t="s">
        <v>73</v>
      </c>
      <c r="B77" s="9" t="s">
        <v>209</v>
      </c>
      <c r="C77" s="71">
        <v>252664.21218908325</v>
      </c>
      <c r="D77" s="79">
        <f>'[3]Alloc Comps-FY14 prelim to fina'!$J77</f>
        <v>0</v>
      </c>
      <c r="E77" s="23">
        <f t="shared" si="1"/>
        <v>252664.21218908325</v>
      </c>
      <c r="F77" s="78">
        <f>'[3]Alloc Comps-FY14 prelim to fina'!$O77</f>
        <v>0</v>
      </c>
      <c r="G77" s="38">
        <f>'[3]Alloc Comps-FY14 prelim to fina'!$T77</f>
        <v>47315</v>
      </c>
      <c r="H77" s="41">
        <f>'[4]Calculation'!$G83</f>
        <v>2125.3674934524724</v>
      </c>
      <c r="I77" s="51">
        <f>'[3]Alloc Comps-FY14 prelim to fina'!$AC77</f>
        <v>18395.907907917797</v>
      </c>
    </row>
    <row r="78" spans="1:9" ht="15">
      <c r="A78" s="8" t="s">
        <v>74</v>
      </c>
      <c r="B78" s="9" t="s">
        <v>210</v>
      </c>
      <c r="C78" s="71">
        <v>845532.1536121462</v>
      </c>
      <c r="D78" s="79">
        <f>'[3]Alloc Comps-FY14 prelim to fina'!$J78</f>
        <v>0</v>
      </c>
      <c r="E78" s="23">
        <f t="shared" si="1"/>
        <v>845532.1536121462</v>
      </c>
      <c r="F78" s="78">
        <f>'[3]Alloc Comps-FY14 prelim to fina'!$O78</f>
        <v>0</v>
      </c>
      <c r="G78" s="38">
        <f>'[3]Alloc Comps-FY14 prelim to fina'!$T78</f>
        <v>137842</v>
      </c>
      <c r="H78" s="41">
        <f>'[4]Calculation'!$G84</f>
        <v>6942.867145278077</v>
      </c>
      <c r="I78" s="51">
        <f>'[3]Alloc Comps-FY14 prelim to fina'!$AC78</f>
        <v>71629.7692014535</v>
      </c>
    </row>
    <row r="79" spans="1:9" ht="15">
      <c r="A79" s="8" t="s">
        <v>75</v>
      </c>
      <c r="B79" s="9" t="s">
        <v>211</v>
      </c>
      <c r="C79" s="71">
        <v>865832.685446548</v>
      </c>
      <c r="D79" s="79">
        <f>'[3]Alloc Comps-FY14 prelim to fina'!$J79</f>
        <v>0</v>
      </c>
      <c r="E79" s="23">
        <f t="shared" si="1"/>
        <v>865832.685446548</v>
      </c>
      <c r="F79" s="78">
        <f>'[3]Alloc Comps-FY14 prelim to fina'!$O79</f>
        <v>0</v>
      </c>
      <c r="G79" s="38">
        <f>'[3]Alloc Comps-FY14 prelim to fina'!$T79</f>
        <v>161268</v>
      </c>
      <c r="H79" s="51">
        <f>'[4]Calculation'!$G85</f>
        <v>15302.645952857803</v>
      </c>
      <c r="I79" s="51">
        <f>'[3]Alloc Comps-FY14 prelim to fina'!$AC79</f>
        <v>0</v>
      </c>
    </row>
    <row r="80" spans="1:9" ht="15">
      <c r="A80" s="8" t="s">
        <v>76</v>
      </c>
      <c r="B80" s="9" t="s">
        <v>212</v>
      </c>
      <c r="C80" s="71">
        <v>1174279.9435251432</v>
      </c>
      <c r="D80" s="79">
        <f>'[3]Alloc Comps-FY14 prelim to fina'!$J80</f>
        <v>0</v>
      </c>
      <c r="E80" s="23">
        <f t="shared" si="1"/>
        <v>1174279.9435251432</v>
      </c>
      <c r="F80" s="78">
        <f>'[3]Alloc Comps-FY14 prelim to fina'!$O80</f>
        <v>0</v>
      </c>
      <c r="G80" s="38">
        <f>'[3]Alloc Comps-FY14 prelim to fina'!$T80</f>
        <v>144870</v>
      </c>
      <c r="H80" s="51">
        <f>'[4]Calculation'!$G86</f>
        <v>12752.204960714835</v>
      </c>
      <c r="I80" s="51">
        <f>'[3]Alloc Comps-FY14 prelim to fina'!$AC80</f>
        <v>0</v>
      </c>
    </row>
    <row r="81" spans="1:9" ht="15">
      <c r="A81" s="8" t="s">
        <v>77</v>
      </c>
      <c r="B81" s="9" t="s">
        <v>213</v>
      </c>
      <c r="C81" s="71">
        <v>4183776.458672327</v>
      </c>
      <c r="D81" s="79">
        <f>'[3]Alloc Comps-FY14 prelim to fina'!$J81</f>
        <v>91935.3324922963</v>
      </c>
      <c r="E81" s="23">
        <f t="shared" si="1"/>
        <v>4275711.791164624</v>
      </c>
      <c r="F81" s="78">
        <f>'[3]Alloc Comps-FY14 prelim to fina'!$O81</f>
        <v>0</v>
      </c>
      <c r="G81" s="38">
        <f>'[3]Alloc Comps-FY14 prelim to fina'!$T81</f>
        <v>652181</v>
      </c>
      <c r="H81" s="51">
        <f>'[4]Calculation'!$G87</f>
        <v>54692.79016484363</v>
      </c>
      <c r="I81" s="51">
        <f>'[3]Alloc Comps-FY14 prelim to fina'!$AC81</f>
        <v>0</v>
      </c>
    </row>
    <row r="82" spans="1:9" ht="15">
      <c r="A82" s="8" t="s">
        <v>78</v>
      </c>
      <c r="B82" s="9" t="s">
        <v>214</v>
      </c>
      <c r="C82" s="71">
        <v>406331.6306014207</v>
      </c>
      <c r="D82" s="79">
        <f>'[3]Alloc Comps-FY14 prelim to fina'!$J82</f>
        <v>0</v>
      </c>
      <c r="E82" s="23">
        <f t="shared" si="1"/>
        <v>406331.6306014207</v>
      </c>
      <c r="F82" s="78">
        <f>'[3]Alloc Comps-FY14 prelim to fina'!$O82</f>
        <v>0</v>
      </c>
      <c r="G82" s="38">
        <f>'[3]Alloc Comps-FY14 prelim to fina'!$T82</f>
        <v>49924</v>
      </c>
      <c r="H82" s="51">
        <f>'[4]Calculation'!$G88</f>
        <v>13460.66079186566</v>
      </c>
      <c r="I82" s="51">
        <f>'[3]Alloc Comps-FY14 prelim to fina'!$AC82</f>
        <v>25452.10956195533</v>
      </c>
    </row>
    <row r="83" spans="1:9" ht="15">
      <c r="A83" s="8" t="s">
        <v>79</v>
      </c>
      <c r="B83" s="9" t="s">
        <v>215</v>
      </c>
      <c r="C83" s="71">
        <v>1096102.7400424925</v>
      </c>
      <c r="D83" s="79">
        <f>'[3]Alloc Comps-FY14 prelim to fina'!$J83</f>
        <v>0</v>
      </c>
      <c r="E83" s="23">
        <f t="shared" si="1"/>
        <v>1096102.7400424925</v>
      </c>
      <c r="F83" s="78">
        <f>'[3]Alloc Comps-FY14 prelim to fina'!$O83</f>
        <v>0</v>
      </c>
      <c r="G83" s="38">
        <f>'[3]Alloc Comps-FY14 prelim to fina'!$T83</f>
        <v>188698</v>
      </c>
      <c r="H83" s="41">
        <f>'[4]Calculation'!$G89</f>
        <v>4392.42615313511</v>
      </c>
      <c r="I83" s="51">
        <f>'[3]Alloc Comps-FY14 prelim to fina'!$AC83</f>
        <v>0</v>
      </c>
    </row>
    <row r="84" spans="1:9" ht="15">
      <c r="A84" s="8" t="s">
        <v>80</v>
      </c>
      <c r="B84" s="9" t="s">
        <v>216</v>
      </c>
      <c r="C84" s="71">
        <v>983900.7882022356</v>
      </c>
      <c r="D84" s="79">
        <f>'[3]Alloc Comps-FY14 prelim to fina'!$J84</f>
        <v>11215.182709623925</v>
      </c>
      <c r="E84" s="23">
        <f t="shared" si="1"/>
        <v>995115.9709118595</v>
      </c>
      <c r="F84" s="78">
        <f>'[3]Alloc Comps-FY14 prelim to fina'!$O84</f>
        <v>0</v>
      </c>
      <c r="G84" s="38">
        <f>'[3]Alloc Comps-FY14 prelim to fina'!$T84</f>
        <v>161016</v>
      </c>
      <c r="H84" s="51">
        <f>'[4]Calculation'!$G90</f>
        <v>18136.4692774611</v>
      </c>
      <c r="I84" s="51">
        <f>'[3]Alloc Comps-FY14 prelim to fina'!$AC84</f>
        <v>96278.87878645596</v>
      </c>
    </row>
    <row r="85" spans="1:9" ht="15">
      <c r="A85" s="8" t="s">
        <v>81</v>
      </c>
      <c r="B85" s="9" t="s">
        <v>217</v>
      </c>
      <c r="C85" s="71">
        <v>612125.9257647339</v>
      </c>
      <c r="D85" s="79">
        <f>'[3]Alloc Comps-FY14 prelim to fina'!$J85</f>
        <v>0</v>
      </c>
      <c r="E85" s="23">
        <f t="shared" si="1"/>
        <v>612125.9257647339</v>
      </c>
      <c r="F85" s="78">
        <f>'[3]Alloc Comps-FY14 prelim to fina'!$O85</f>
        <v>0</v>
      </c>
      <c r="G85" s="38">
        <f>'[3]Alloc Comps-FY14 prelim to fina'!$T85</f>
        <v>135428</v>
      </c>
      <c r="H85" s="51">
        <f>'[4]Calculation'!$G91</f>
        <v>11902.057963333846</v>
      </c>
      <c r="I85" s="51">
        <f>'[3]Alloc Comps-FY14 prelim to fina'!$AC85</f>
        <v>0</v>
      </c>
    </row>
    <row r="86" spans="1:9" ht="15">
      <c r="A86" s="8" t="s">
        <v>82</v>
      </c>
      <c r="B86" s="9" t="s">
        <v>218</v>
      </c>
      <c r="C86" s="71">
        <v>2481898.845153043</v>
      </c>
      <c r="D86" s="79">
        <f>'[3]Alloc Comps-FY14 prelim to fina'!$J86</f>
        <v>84339.52558360317</v>
      </c>
      <c r="E86" s="23">
        <f t="shared" si="1"/>
        <v>2566238.370736646</v>
      </c>
      <c r="F86" s="78">
        <f>'[3]Alloc Comps-FY14 prelim to fina'!$O86</f>
        <v>0</v>
      </c>
      <c r="G86" s="38">
        <f>'[3]Alloc Comps-FY14 prelim to fina'!$T86</f>
        <v>430270</v>
      </c>
      <c r="H86" s="51">
        <f>'[4]Calculation'!$G92</f>
        <v>39673.526544446155</v>
      </c>
      <c r="I86" s="51">
        <f>'[3]Alloc Comps-FY14 prelim to fina'!$AC86</f>
        <v>0</v>
      </c>
    </row>
    <row r="87" spans="1:9" ht="15">
      <c r="A87" s="8" t="s">
        <v>83</v>
      </c>
      <c r="B87" s="9" t="s">
        <v>219</v>
      </c>
      <c r="C87" s="71">
        <v>234221.17705101156</v>
      </c>
      <c r="D87" s="79">
        <f>'[3]Alloc Comps-FY14 prelim to fina'!$J87</f>
        <v>0</v>
      </c>
      <c r="E87" s="23">
        <f t="shared" si="1"/>
        <v>234221.17705101156</v>
      </c>
      <c r="F87" s="78">
        <f>'[3]Alloc Comps-FY14 prelim to fina'!$O87</f>
        <v>0</v>
      </c>
      <c r="G87" s="38">
        <f>'[3]Alloc Comps-FY14 prelim to fina'!$T87</f>
        <v>38064</v>
      </c>
      <c r="H87" s="41">
        <f>'[4]Calculation'!$G93</f>
        <v>1700.293994761978</v>
      </c>
      <c r="I87" s="51">
        <f>'[3]Alloc Comps-FY14 prelim to fina'!$AC87</f>
        <v>25972.89222709879</v>
      </c>
    </row>
    <row r="88" spans="1:9" ht="15">
      <c r="A88" s="8" t="s">
        <v>84</v>
      </c>
      <c r="B88" s="9" t="s">
        <v>220</v>
      </c>
      <c r="C88" s="71">
        <v>1261604.9104823018</v>
      </c>
      <c r="D88" s="79">
        <f>'[3]Alloc Comps-FY14 prelim to fina'!$J88</f>
        <v>14508.524046178689</v>
      </c>
      <c r="E88" s="23">
        <f t="shared" si="1"/>
        <v>1276113.4345284805</v>
      </c>
      <c r="F88" s="78">
        <f>'[3]Alloc Comps-FY14 prelim to fina'!$O88</f>
        <v>0</v>
      </c>
      <c r="G88" s="38">
        <f>'[3]Alloc Comps-FY14 prelim to fina'!$T88</f>
        <v>190020</v>
      </c>
      <c r="H88" s="41">
        <f>'[4]Calculation'!$G94</f>
        <v>3117.2056570636264</v>
      </c>
      <c r="I88" s="51">
        <f>'[3]Alloc Comps-FY14 prelim to fina'!$AC88</f>
        <v>107152.3221528324</v>
      </c>
    </row>
    <row r="89" spans="1:9" ht="15">
      <c r="A89" s="8" t="s">
        <v>85</v>
      </c>
      <c r="B89" s="9" t="s">
        <v>221</v>
      </c>
      <c r="C89" s="71">
        <v>1115420.7396375462</v>
      </c>
      <c r="D89" s="79">
        <f>'[3]Alloc Comps-FY14 prelim to fina'!$J89</f>
        <v>0</v>
      </c>
      <c r="E89" s="23">
        <f t="shared" si="1"/>
        <v>1115420.7396375462</v>
      </c>
      <c r="F89" s="78">
        <f>'[3]Alloc Comps-FY14 prelim to fina'!$O89</f>
        <v>0</v>
      </c>
      <c r="G89" s="38">
        <f>'[3]Alloc Comps-FY14 prelim to fina'!$T89</f>
        <v>184085</v>
      </c>
      <c r="H89" s="41">
        <f>'[4]Calculation'!$G95</f>
        <v>1416.9116623016484</v>
      </c>
      <c r="I89" s="51">
        <f>'[3]Alloc Comps-FY14 prelim to fina'!$AC89</f>
        <v>78346.71190917186</v>
      </c>
    </row>
    <row r="90" spans="1:9" ht="15">
      <c r="A90" s="8" t="s">
        <v>86</v>
      </c>
      <c r="B90" s="9" t="s">
        <v>222</v>
      </c>
      <c r="C90" s="71">
        <v>612351.870700698</v>
      </c>
      <c r="D90" s="79">
        <f>'[3]Alloc Comps-FY14 prelim to fina'!$J90</f>
        <v>0</v>
      </c>
      <c r="E90" s="23">
        <f t="shared" si="1"/>
        <v>612351.870700698</v>
      </c>
      <c r="F90" s="78">
        <f>'[3]Alloc Comps-FY14 prelim to fina'!$O90</f>
        <v>0</v>
      </c>
      <c r="G90" s="38">
        <f>'[3]Alloc Comps-FY14 prelim to fina'!$T90</f>
        <v>87781</v>
      </c>
      <c r="H90" s="41" t="s">
        <v>282</v>
      </c>
      <c r="I90" s="51">
        <f>'[3]Alloc Comps-FY14 prelim to fina'!$AC90</f>
        <v>32297.35558223351</v>
      </c>
    </row>
    <row r="91" spans="1:9" ht="15">
      <c r="A91" s="8" t="s">
        <v>87</v>
      </c>
      <c r="B91" s="9" t="s">
        <v>223</v>
      </c>
      <c r="C91" s="19">
        <v>520623.0588440301</v>
      </c>
      <c r="D91" s="45">
        <f>'[3]Alloc Comps-FY14 prelim to fina'!$J91</f>
        <v>0</v>
      </c>
      <c r="E91" s="23">
        <f t="shared" si="1"/>
        <v>520623.0588440301</v>
      </c>
      <c r="F91" s="78">
        <f>'[3]Alloc Comps-FY14 prelim to fina'!$O91</f>
        <v>0</v>
      </c>
      <c r="G91" s="38">
        <f>'[3]Alloc Comps-FY14 prelim to fina'!$T91</f>
        <v>79850</v>
      </c>
      <c r="H91" s="41">
        <f>'[4]Calculation'!$G97</f>
        <v>2125.3674934524724</v>
      </c>
      <c r="I91" s="51">
        <f>'[3]Alloc Comps-FY14 prelim to fina'!$AC91</f>
        <v>38650.92600945951</v>
      </c>
    </row>
    <row r="92" spans="1:9" ht="15">
      <c r="A92" s="8" t="s">
        <v>88</v>
      </c>
      <c r="B92" s="9" t="s">
        <v>224</v>
      </c>
      <c r="C92" s="19">
        <v>1400063.144957018</v>
      </c>
      <c r="D92" s="45">
        <f>'[3]Alloc Comps-FY14 prelim to fina'!$J92</f>
        <v>0</v>
      </c>
      <c r="E92" s="23">
        <f t="shared" si="1"/>
        <v>1400063.144957018</v>
      </c>
      <c r="F92" s="78">
        <f>'[3]Alloc Comps-FY14 prelim to fina'!$O92</f>
        <v>0</v>
      </c>
      <c r="G92" s="38">
        <f>'[3]Alloc Comps-FY14 prelim to fina'!$T92</f>
        <v>246002</v>
      </c>
      <c r="H92" s="41">
        <f>'[4]Calculation'!$G98</f>
        <v>5951.028981666923</v>
      </c>
      <c r="I92" s="51">
        <f>'[3]Alloc Comps-FY14 prelim to fina'!$AC92</f>
        <v>99461.7793107642</v>
      </c>
    </row>
    <row r="93" spans="1:9" ht="15">
      <c r="A93" s="8" t="s">
        <v>89</v>
      </c>
      <c r="B93" s="9" t="s">
        <v>225</v>
      </c>
      <c r="C93" s="19">
        <v>5923653.711778535</v>
      </c>
      <c r="D93" s="45">
        <f>'[3]Alloc Comps-FY14 prelim to fina'!$J93</f>
        <v>41892.16509810922</v>
      </c>
      <c r="E93" s="23">
        <f t="shared" si="1"/>
        <v>5965545.876876644</v>
      </c>
      <c r="F93" s="78">
        <f>'[3]Alloc Comps-FY14 prelim to fina'!$O93</f>
        <v>0</v>
      </c>
      <c r="G93" s="38">
        <f>'[3]Alloc Comps-FY14 prelim to fina'!$T93</f>
        <v>837455</v>
      </c>
      <c r="H93" s="51">
        <f>'[4]Calculation'!$G99</f>
        <v>86289.9202341704</v>
      </c>
      <c r="I93" s="51">
        <f>'[3]Alloc Comps-FY14 prelim to fina'!$AC93</f>
        <v>0</v>
      </c>
    </row>
    <row r="94" spans="1:9" ht="15">
      <c r="A94" s="8" t="s">
        <v>90</v>
      </c>
      <c r="B94" s="9" t="s">
        <v>226</v>
      </c>
      <c r="C94" s="19">
        <v>158877.76759807978</v>
      </c>
      <c r="D94" s="45">
        <f>'[3]Alloc Comps-FY14 prelim to fina'!$J94</f>
        <v>0</v>
      </c>
      <c r="E94" s="23">
        <f t="shared" si="1"/>
        <v>158877.76759807978</v>
      </c>
      <c r="F94" s="78">
        <f>'[3]Alloc Comps-FY14 prelim to fina'!$O94</f>
        <v>0</v>
      </c>
      <c r="G94" s="38">
        <f>'[3]Alloc Comps-FY14 prelim to fina'!$T94</f>
        <v>29309</v>
      </c>
      <c r="H94" s="41" t="s">
        <v>282</v>
      </c>
      <c r="I94" s="51">
        <f>'[3]Alloc Comps-FY14 prelim to fina'!$AC94</f>
        <v>0</v>
      </c>
    </row>
    <row r="95" spans="1:9" ht="15">
      <c r="A95" s="8" t="s">
        <v>91</v>
      </c>
      <c r="B95" s="9" t="s">
        <v>227</v>
      </c>
      <c r="C95" s="19">
        <v>751759.3043063651</v>
      </c>
      <c r="D95" s="45">
        <f>'[3]Alloc Comps-FY14 prelim to fina'!$J95</f>
        <v>0</v>
      </c>
      <c r="E95" s="23">
        <f t="shared" si="1"/>
        <v>751759.3043063651</v>
      </c>
      <c r="F95" s="78">
        <f>'[3]Alloc Comps-FY14 prelim to fina'!$O95</f>
        <v>0</v>
      </c>
      <c r="G95" s="38">
        <f>'[3]Alloc Comps-FY14 prelim to fina'!$T95</f>
        <v>161261</v>
      </c>
      <c r="H95" s="41">
        <f>'[4]Calculation'!$G101</f>
        <v>1275.2204960714835</v>
      </c>
      <c r="I95" s="51">
        <f>'[3]Alloc Comps-FY14 prelim to fina'!$AC95</f>
        <v>57776.85573900499</v>
      </c>
    </row>
    <row r="96" spans="1:9" ht="15">
      <c r="A96" s="8" t="s">
        <v>92</v>
      </c>
      <c r="B96" s="9" t="s">
        <v>228</v>
      </c>
      <c r="C96" s="19">
        <v>1573343.5645541844</v>
      </c>
      <c r="D96" s="45">
        <f>'[3]Alloc Comps-FY14 prelim to fina'!$J96</f>
        <v>0</v>
      </c>
      <c r="E96" s="23">
        <f t="shared" si="1"/>
        <v>1573343.5645541844</v>
      </c>
      <c r="F96" s="78">
        <f>'[3]Alloc Comps-FY14 prelim to fina'!$O96</f>
        <v>0</v>
      </c>
      <c r="G96" s="38">
        <f>'[3]Alloc Comps-FY14 prelim to fina'!$T96</f>
        <v>219734</v>
      </c>
      <c r="H96" s="51">
        <f>'[4]Calculation'!$G102</f>
        <v>63619.33363734401</v>
      </c>
      <c r="I96" s="51">
        <f>'[3]Alloc Comps-FY14 prelim to fina'!$AC96</f>
        <v>0</v>
      </c>
    </row>
    <row r="97" spans="1:9" ht="15">
      <c r="A97" s="8" t="s">
        <v>93</v>
      </c>
      <c r="B97" s="9" t="s">
        <v>229</v>
      </c>
      <c r="C97" s="19">
        <v>580652.332897602</v>
      </c>
      <c r="D97" s="45">
        <f>'[3]Alloc Comps-FY14 prelim to fina'!$J97</f>
        <v>0</v>
      </c>
      <c r="E97" s="23">
        <f t="shared" si="1"/>
        <v>580652.332897602</v>
      </c>
      <c r="F97" s="78">
        <f>'[3]Alloc Comps-FY14 prelim to fina'!$O97</f>
        <v>0</v>
      </c>
      <c r="G97" s="38">
        <f>'[3]Alloc Comps-FY14 prelim to fina'!$T97</f>
        <v>48040</v>
      </c>
      <c r="H97" s="41" t="s">
        <v>282</v>
      </c>
      <c r="I97" s="51">
        <f>'[3]Alloc Comps-FY14 prelim to fina'!$AC97</f>
        <v>13128.264041698822</v>
      </c>
    </row>
    <row r="98" spans="1:9" ht="15">
      <c r="A98" s="8" t="s">
        <v>94</v>
      </c>
      <c r="B98" s="9" t="s">
        <v>230</v>
      </c>
      <c r="C98" s="19">
        <v>844619.234563953</v>
      </c>
      <c r="D98" s="45">
        <f>'[3]Alloc Comps-FY14 prelim to fina'!$J98</f>
        <v>0</v>
      </c>
      <c r="E98" s="23">
        <f t="shared" si="1"/>
        <v>844619.234563953</v>
      </c>
      <c r="F98" s="78">
        <f>'[3]Alloc Comps-FY14 prelim to fina'!$O98</f>
        <v>0</v>
      </c>
      <c r="G98" s="38">
        <f>'[3]Alloc Comps-FY14 prelim to fina'!$T98</f>
        <v>132932</v>
      </c>
      <c r="H98" s="51">
        <f>'[4]Calculation'!$G104</f>
        <v>17428.013446310277</v>
      </c>
      <c r="I98" s="51">
        <f>'[3]Alloc Comps-FY14 prelim to fina'!$AC98</f>
        <v>0</v>
      </c>
    </row>
    <row r="99" spans="1:9" ht="15">
      <c r="A99" s="8" t="s">
        <v>95</v>
      </c>
      <c r="B99" s="9" t="s">
        <v>231</v>
      </c>
      <c r="C99" s="19">
        <v>505604.73826522275</v>
      </c>
      <c r="D99" s="45">
        <f>'[3]Alloc Comps-FY14 prelim to fina'!$J99</f>
        <v>0</v>
      </c>
      <c r="E99" s="23">
        <f t="shared" si="1"/>
        <v>505604.73826522275</v>
      </c>
      <c r="F99" s="78">
        <f>'[3]Alloc Comps-FY14 prelim to fina'!$O99</f>
        <v>0</v>
      </c>
      <c r="G99" s="38">
        <f>'[3]Alloc Comps-FY14 prelim to fina'!$T99</f>
        <v>135989</v>
      </c>
      <c r="H99" s="41">
        <f>'[4]Calculation'!$G105</f>
        <v>7793.014142659066</v>
      </c>
      <c r="I99" s="51">
        <f>'[3]Alloc Comps-FY14 prelim to fina'!$AC99</f>
        <v>0</v>
      </c>
    </row>
    <row r="100" spans="1:9" ht="15">
      <c r="A100" s="8" t="s">
        <v>96</v>
      </c>
      <c r="B100" s="9" t="s">
        <v>232</v>
      </c>
      <c r="C100" s="19">
        <v>345606.88515383145</v>
      </c>
      <c r="D100" s="45">
        <f>'[3]Alloc Comps-FY14 prelim to fina'!$J100</f>
        <v>0</v>
      </c>
      <c r="E100" s="23">
        <f t="shared" si="1"/>
        <v>345606.88515383145</v>
      </c>
      <c r="F100" s="78">
        <f>'[3]Alloc Comps-FY14 prelim to fina'!$O100</f>
        <v>0</v>
      </c>
      <c r="G100" s="38">
        <f>'[3]Alloc Comps-FY14 prelim to fina'!$T100</f>
        <v>34423</v>
      </c>
      <c r="H100" s="41" t="s">
        <v>282</v>
      </c>
      <c r="I100" s="51">
        <f>'[3]Alloc Comps-FY14 prelim to fina'!$AC100</f>
        <v>21584.83820737962</v>
      </c>
    </row>
    <row r="101" spans="1:9" ht="15">
      <c r="A101" s="8" t="s">
        <v>97</v>
      </c>
      <c r="B101" s="9" t="s">
        <v>233</v>
      </c>
      <c r="C101" s="19">
        <v>915222.9966525902</v>
      </c>
      <c r="D101" s="45">
        <f>'[3]Alloc Comps-FY14 prelim to fina'!$J101</f>
        <v>0</v>
      </c>
      <c r="E101" s="23">
        <f t="shared" si="1"/>
        <v>915222.9966525902</v>
      </c>
      <c r="F101" s="78">
        <f>'[3]Alloc Comps-FY14 prelim to fina'!$O101</f>
        <v>0</v>
      </c>
      <c r="G101" s="38">
        <f>'[3]Alloc Comps-FY14 prelim to fina'!$T101</f>
        <v>144908</v>
      </c>
      <c r="H101" s="51" t="str">
        <f>'[4]Calculation'!$G107</f>
        <v>N/A</v>
      </c>
      <c r="I101" s="51">
        <f>'[3]Alloc Comps-FY14 prelim to fina'!$AC101</f>
        <v>61483.921907184864</v>
      </c>
    </row>
    <row r="102" spans="1:9" ht="15">
      <c r="A102" s="8" t="s">
        <v>98</v>
      </c>
      <c r="B102" s="9" t="s">
        <v>234</v>
      </c>
      <c r="C102" s="19">
        <v>438990.59517371934</v>
      </c>
      <c r="D102" s="45">
        <f>'[3]Alloc Comps-FY14 prelim to fina'!$J102</f>
        <v>0</v>
      </c>
      <c r="E102" s="23">
        <f t="shared" si="1"/>
        <v>438990.59517371934</v>
      </c>
      <c r="F102" s="78">
        <f>'[3]Alloc Comps-FY14 prelim to fina'!$O102</f>
        <v>0</v>
      </c>
      <c r="G102" s="38">
        <f>'[3]Alloc Comps-FY14 prelim to fina'!$T102</f>
        <v>71136</v>
      </c>
      <c r="H102" s="41" t="s">
        <v>282</v>
      </c>
      <c r="I102" s="51">
        <f>'[3]Alloc Comps-FY14 prelim to fina'!$AC102</f>
        <v>31023.452654907607</v>
      </c>
    </row>
    <row r="103" spans="1:9" ht="15">
      <c r="A103" s="8" t="s">
        <v>99</v>
      </c>
      <c r="B103" s="9" t="s">
        <v>235</v>
      </c>
      <c r="C103" s="19">
        <v>372957.4186118153</v>
      </c>
      <c r="D103" s="45">
        <f>'[3]Alloc Comps-FY14 prelim to fina'!$J103</f>
        <v>52422.67105673417</v>
      </c>
      <c r="E103" s="23">
        <f t="shared" si="1"/>
        <v>425380.0896685495</v>
      </c>
      <c r="F103" s="78">
        <f>'[3]Alloc Comps-FY14 prelim to fina'!$O103</f>
        <v>0</v>
      </c>
      <c r="G103" s="38">
        <f>'[3]Alloc Comps-FY14 prelim to fina'!$T103</f>
        <v>60565</v>
      </c>
      <c r="H103" s="41" t="s">
        <v>282</v>
      </c>
      <c r="I103" s="51">
        <f>'[3]Alloc Comps-FY14 prelim to fina'!$AC103</f>
        <v>20173.893887210827</v>
      </c>
    </row>
    <row r="104" spans="1:9" ht="15">
      <c r="A104" s="8" t="s">
        <v>100</v>
      </c>
      <c r="B104" s="9" t="s">
        <v>236</v>
      </c>
      <c r="C104" s="19">
        <v>195945.1535513038</v>
      </c>
      <c r="D104" s="45">
        <f>'[3]Alloc Comps-FY14 prelim to fina'!$J104</f>
        <v>0</v>
      </c>
      <c r="E104" s="23">
        <f t="shared" si="1"/>
        <v>195945.1535513038</v>
      </c>
      <c r="F104" s="78">
        <f>'[3]Alloc Comps-FY14 prelim to fina'!$O104</f>
        <v>0</v>
      </c>
      <c r="G104" s="38">
        <f>'[3]Alloc Comps-FY14 prelim to fina'!$T104</f>
        <v>42229</v>
      </c>
      <c r="H104" s="51" t="str">
        <f>'[4]Calculation'!$G110</f>
        <v>N/A</v>
      </c>
      <c r="I104" s="51">
        <f>'[3]Alloc Comps-FY14 prelim to fina'!$AC104</f>
        <v>13361.062954018924</v>
      </c>
    </row>
    <row r="105" spans="1:9" ht="15">
      <c r="A105" s="8" t="s">
        <v>101</v>
      </c>
      <c r="B105" s="9" t="s">
        <v>237</v>
      </c>
      <c r="C105" s="19">
        <v>637885.3955024411</v>
      </c>
      <c r="D105" s="45">
        <f>'[3]Alloc Comps-FY14 prelim to fina'!$J105</f>
        <v>0</v>
      </c>
      <c r="E105" s="23">
        <f t="shared" si="1"/>
        <v>637885.3955024411</v>
      </c>
      <c r="F105" s="78">
        <f>'[3]Alloc Comps-FY14 prelim to fina'!$O105</f>
        <v>0</v>
      </c>
      <c r="G105" s="38">
        <f>'[3]Alloc Comps-FY14 prelim to fina'!$T105</f>
        <v>105046</v>
      </c>
      <c r="H105" s="41">
        <f>'[4]Calculation'!$G111</f>
        <v>425.0734986904945</v>
      </c>
      <c r="I105" s="51">
        <f>'[3]Alloc Comps-FY14 prelim to fina'!$AC105</f>
        <v>47092.345968155714</v>
      </c>
    </row>
    <row r="106" spans="1:9" ht="15">
      <c r="A106" s="8" t="s">
        <v>102</v>
      </c>
      <c r="B106" s="9" t="s">
        <v>238</v>
      </c>
      <c r="C106" s="19">
        <v>2463549.7320377873</v>
      </c>
      <c r="D106" s="45">
        <f>'[3]Alloc Comps-FY14 prelim to fina'!$J106</f>
        <v>19131.079303683633</v>
      </c>
      <c r="E106" s="23">
        <f t="shared" si="1"/>
        <v>2482680.811341471</v>
      </c>
      <c r="F106" s="78">
        <f>'[3]Alloc Comps-FY14 prelim to fina'!$O106</f>
        <v>0</v>
      </c>
      <c r="G106" s="38">
        <f>'[3]Alloc Comps-FY14 prelim to fina'!$T106</f>
        <v>361807</v>
      </c>
      <c r="H106" s="51">
        <f>'[4]Calculation'!$G112</f>
        <v>73962.78877214604</v>
      </c>
      <c r="I106" s="51">
        <f>'[3]Alloc Comps-FY14 prelim to fina'!$AC106</f>
        <v>0</v>
      </c>
    </row>
    <row r="107" spans="1:9" ht="15">
      <c r="A107" s="8" t="s">
        <v>103</v>
      </c>
      <c r="B107" s="9" t="s">
        <v>239</v>
      </c>
      <c r="C107" s="19">
        <v>1160343.8052535048</v>
      </c>
      <c r="D107" s="45">
        <f>'[3]Alloc Comps-FY14 prelim to fina'!$J107</f>
        <v>0</v>
      </c>
      <c r="E107" s="23">
        <f t="shared" si="1"/>
        <v>1160343.8052535048</v>
      </c>
      <c r="F107" s="78">
        <f>'[3]Alloc Comps-FY14 prelim to fina'!$O107</f>
        <v>0</v>
      </c>
      <c r="G107" s="38">
        <f>'[3]Alloc Comps-FY14 prelim to fina'!$T107</f>
        <v>170487</v>
      </c>
      <c r="H107" s="51">
        <f>'[4]Calculation'!$G113</f>
        <v>14027.425456786319</v>
      </c>
      <c r="I107" s="51">
        <f>'[3]Alloc Comps-FY14 prelim to fina'!$AC107</f>
        <v>78166.26267052317</v>
      </c>
    </row>
    <row r="108" spans="1:9" ht="15">
      <c r="A108" s="8" t="s">
        <v>104</v>
      </c>
      <c r="B108" s="9" t="s">
        <v>240</v>
      </c>
      <c r="C108" s="19">
        <v>57670.61678198281</v>
      </c>
      <c r="D108" s="45">
        <f>'[3]Alloc Comps-FY14 prelim to fina'!$J108</f>
        <v>0</v>
      </c>
      <c r="E108" s="23">
        <f t="shared" si="1"/>
        <v>57670.61678198281</v>
      </c>
      <c r="F108" s="78">
        <f>'[3]Alloc Comps-FY14 prelim to fina'!$O108</f>
        <v>0</v>
      </c>
      <c r="G108" s="38">
        <f>'[3]Alloc Comps-FY14 prelim to fina'!$T108</f>
        <v>16215</v>
      </c>
      <c r="H108" s="41" t="s">
        <v>282</v>
      </c>
      <c r="I108" s="51">
        <f>'[3]Alloc Comps-FY14 prelim to fina'!$AC108</f>
        <v>0</v>
      </c>
    </row>
    <row r="109" spans="1:9" ht="15">
      <c r="A109" s="8" t="s">
        <v>105</v>
      </c>
      <c r="B109" s="9" t="s">
        <v>241</v>
      </c>
      <c r="C109" s="19">
        <v>1555916.569557128</v>
      </c>
      <c r="D109" s="45">
        <f>'[3]Alloc Comps-FY14 prelim to fina'!$J109</f>
        <v>46990.994582809086</v>
      </c>
      <c r="E109" s="23">
        <f t="shared" si="1"/>
        <v>1602907.564139937</v>
      </c>
      <c r="F109" s="78">
        <f>'[3]Alloc Comps-FY14 prelim to fina'!$O109</f>
        <v>0</v>
      </c>
      <c r="G109" s="38">
        <f>'[3]Alloc Comps-FY14 prelim to fina'!$T109</f>
        <v>325863</v>
      </c>
      <c r="H109" s="41">
        <f>'[4]Calculation'!$G115</f>
        <v>2267.0586596826374</v>
      </c>
      <c r="I109" s="51">
        <f>'[3]Alloc Comps-FY14 prelim to fina'!$AC109</f>
        <v>130065.16211498354</v>
      </c>
    </row>
    <row r="110" spans="1:9" ht="15">
      <c r="A110" s="8" t="s">
        <v>106</v>
      </c>
      <c r="B110" s="9" t="s">
        <v>242</v>
      </c>
      <c r="C110" s="19">
        <v>1846851.629606328</v>
      </c>
      <c r="D110" s="45">
        <f>'[3]Alloc Comps-FY14 prelim to fina'!$J110</f>
        <v>0</v>
      </c>
      <c r="E110" s="23">
        <f t="shared" si="1"/>
        <v>1846851.629606328</v>
      </c>
      <c r="F110" s="78">
        <f>'[3]Alloc Comps-FY14 prelim to fina'!$O110</f>
        <v>0</v>
      </c>
      <c r="G110" s="38">
        <f>'[3]Alloc Comps-FY14 prelim to fina'!$T110</f>
        <v>312012</v>
      </c>
      <c r="H110" s="51">
        <f>'[4]Calculation'!$G116</f>
        <v>67161.61279309813</v>
      </c>
      <c r="I110" s="51">
        <f>'[3]Alloc Comps-FY14 prelim to fina'!$AC110</f>
        <v>0</v>
      </c>
    </row>
    <row r="111" spans="1:9" ht="15">
      <c r="A111" s="8" t="s">
        <v>107</v>
      </c>
      <c r="B111" s="9" t="s">
        <v>243</v>
      </c>
      <c r="C111" s="19">
        <v>144448.17478718873</v>
      </c>
      <c r="D111" s="45">
        <f>'[3]Alloc Comps-FY14 prelim to fina'!$J111</f>
        <v>0</v>
      </c>
      <c r="E111" s="23">
        <f t="shared" si="1"/>
        <v>144448.17478718873</v>
      </c>
      <c r="F111" s="78">
        <f>'[3]Alloc Comps-FY14 prelim to fina'!$O111</f>
        <v>0</v>
      </c>
      <c r="G111" s="38">
        <f>'[3]Alloc Comps-FY14 prelim to fina'!$T111</f>
        <v>23498</v>
      </c>
      <c r="H111" s="41" t="s">
        <v>282</v>
      </c>
      <c r="I111" s="51">
        <f>'[3]Alloc Comps-FY14 prelim to fina'!$AC111</f>
        <v>0</v>
      </c>
    </row>
    <row r="112" spans="1:9" ht="15">
      <c r="A112" s="8" t="s">
        <v>108</v>
      </c>
      <c r="B112" s="9" t="s">
        <v>244</v>
      </c>
      <c r="C112" s="19">
        <v>4470226.221758651</v>
      </c>
      <c r="D112" s="45">
        <f>'[3]Alloc Comps-FY14 prelim to fina'!$J112</f>
        <v>0</v>
      </c>
      <c r="E112" s="23">
        <f t="shared" si="1"/>
        <v>4470226.221758651</v>
      </c>
      <c r="F112" s="78">
        <f>'[3]Alloc Comps-FY14 prelim to fina'!$O112</f>
        <v>116335</v>
      </c>
      <c r="G112" s="38">
        <f>'[3]Alloc Comps-FY14 prelim to fina'!$T112</f>
        <v>600534</v>
      </c>
      <c r="H112" s="51">
        <f>'[4]Calculation'!$G118</f>
        <v>222455.1309813588</v>
      </c>
      <c r="I112" s="51">
        <f>'[3]Alloc Comps-FY14 prelim to fina'!$AC112</f>
        <v>0</v>
      </c>
    </row>
    <row r="113" spans="1:9" ht="15">
      <c r="A113" s="8" t="s">
        <v>109</v>
      </c>
      <c r="B113" s="9" t="s">
        <v>245</v>
      </c>
      <c r="C113" s="19">
        <v>1115925.9285642724</v>
      </c>
      <c r="D113" s="45">
        <f>'[3]Alloc Comps-FY14 prelim to fina'!$J113</f>
        <v>0</v>
      </c>
      <c r="E113" s="23">
        <f t="shared" si="1"/>
        <v>1115925.9285642724</v>
      </c>
      <c r="F113" s="78">
        <f>'[3]Alloc Comps-FY14 prelim to fina'!$O113</f>
        <v>0</v>
      </c>
      <c r="G113" s="38">
        <f>'[3]Alloc Comps-FY14 prelim to fina'!$T113</f>
        <v>194490</v>
      </c>
      <c r="H113" s="41" t="s">
        <v>282</v>
      </c>
      <c r="I113" s="51">
        <f>'[3]Alloc Comps-FY14 prelim to fina'!$AC113</f>
        <v>52617.02125398231</v>
      </c>
    </row>
    <row r="114" spans="1:9" ht="15">
      <c r="A114" s="8" t="s">
        <v>110</v>
      </c>
      <c r="B114" s="9" t="s">
        <v>246</v>
      </c>
      <c r="C114" s="19">
        <v>675220.8866581402</v>
      </c>
      <c r="D114" s="45">
        <f>'[3]Alloc Comps-FY14 prelim to fina'!$J114</f>
        <v>0</v>
      </c>
      <c r="E114" s="23">
        <f t="shared" si="1"/>
        <v>675220.8866581402</v>
      </c>
      <c r="F114" s="78">
        <f>'[3]Alloc Comps-FY14 prelim to fina'!$O114</f>
        <v>0</v>
      </c>
      <c r="G114" s="38">
        <f>'[3]Alloc Comps-FY14 prelim to fina'!$T114</f>
        <v>85765</v>
      </c>
      <c r="H114" s="41" t="s">
        <v>282</v>
      </c>
      <c r="I114" s="51">
        <f>'[3]Alloc Comps-FY14 prelim to fina'!$AC114</f>
        <v>41119.183810324226</v>
      </c>
    </row>
    <row r="115" spans="1:9" ht="14.25">
      <c r="A115" s="8" t="s">
        <v>111</v>
      </c>
      <c r="B115" s="9" t="s">
        <v>247</v>
      </c>
      <c r="C115" s="19">
        <v>3041159.033496967</v>
      </c>
      <c r="D115" s="44">
        <f>'[3]Alloc Comps-FY14 prelim to fina'!$J115</f>
        <v>43049.77398276799</v>
      </c>
      <c r="E115" s="23">
        <f t="shared" si="1"/>
        <v>3084208.807479735</v>
      </c>
      <c r="F115" s="40">
        <f>'[3]Alloc Comps-FY14 prelim to fina'!$O115</f>
        <v>49942</v>
      </c>
      <c r="G115" s="38">
        <f>'[3]Alloc Comps-FY14 prelim to fina'!$T115</f>
        <v>461068</v>
      </c>
      <c r="H115" s="51">
        <f>'[4]Calculation'!$G121</f>
        <v>60927.20147897088</v>
      </c>
      <c r="I115" s="51">
        <f>'[3]Alloc Comps-FY14 prelim to fina'!$AC115</f>
        <v>257400.185432602</v>
      </c>
    </row>
    <row r="116" spans="1:9" ht="15">
      <c r="A116" s="8" t="s">
        <v>311</v>
      </c>
      <c r="B116" s="9" t="s">
        <v>312</v>
      </c>
      <c r="C116" s="22">
        <v>57693845.35468142</v>
      </c>
      <c r="D116" s="44">
        <f>'[3]Alloc Comps-FY14 prelim to fina'!$J116</f>
        <v>918070.9728983574</v>
      </c>
      <c r="E116" s="23">
        <f t="shared" si="1"/>
        <v>58611916.327579774</v>
      </c>
      <c r="F116" s="40">
        <f>'[3]Alloc Comps-FY14 prelim to fina'!$O116</f>
        <v>90894</v>
      </c>
      <c r="G116" s="38">
        <f>'[3]Alloc Comps-FY14 prelim to fina'!$T116</f>
        <v>6974442.790000001</v>
      </c>
      <c r="H116" s="41">
        <f>'[4]Calculation'!$G122</f>
        <v>1134521.1680049298</v>
      </c>
      <c r="I116" s="51">
        <f>'[3]Alloc Comps-FY14 prelim to fina'!$AC116</f>
        <v>0</v>
      </c>
    </row>
    <row r="117" spans="1:9" ht="15">
      <c r="A117" s="8" t="s">
        <v>112</v>
      </c>
      <c r="B117" s="9" t="s">
        <v>248</v>
      </c>
      <c r="C117" s="19">
        <v>689424.3524455905</v>
      </c>
      <c r="D117" s="45">
        <f>'[3]Alloc Comps-FY14 prelim to fina'!$J117</f>
        <v>0</v>
      </c>
      <c r="E117" s="23">
        <f t="shared" si="1"/>
        <v>689424.3524455905</v>
      </c>
      <c r="F117" s="78">
        <f>'[3]Alloc Comps-FY14 prelim to fina'!$O117</f>
        <v>0</v>
      </c>
      <c r="G117" s="38">
        <f>'[3]Alloc Comps-FY14 prelim to fina'!$T117</f>
        <v>112711</v>
      </c>
      <c r="H117" s="41">
        <f>'[4]Calculation'!$G123</f>
        <v>2550.440992142967</v>
      </c>
      <c r="I117" s="51">
        <f>'[3]Alloc Comps-FY14 prelim to fina'!$AC117</f>
        <v>0</v>
      </c>
    </row>
    <row r="118" spans="1:9" ht="15">
      <c r="A118" s="8" t="s">
        <v>113</v>
      </c>
      <c r="B118" s="9" t="s">
        <v>249</v>
      </c>
      <c r="C118" s="19">
        <v>72017.00234429611</v>
      </c>
      <c r="D118" s="45">
        <f>'[3]Alloc Comps-FY14 prelim to fina'!$J118</f>
        <v>0</v>
      </c>
      <c r="E118" s="23">
        <f t="shared" si="1"/>
        <v>72017.00234429611</v>
      </c>
      <c r="F118" s="78">
        <f>'[3]Alloc Comps-FY14 prelim to fina'!$O118</f>
        <v>0</v>
      </c>
      <c r="G118" s="38">
        <f>'[3]Alloc Comps-FY14 prelim to fina'!$T118</f>
        <v>12796</v>
      </c>
      <c r="H118" s="41" t="s">
        <v>282</v>
      </c>
      <c r="I118" s="51">
        <f>'[3]Alloc Comps-FY14 prelim to fina'!$AC118</f>
        <v>0</v>
      </c>
    </row>
    <row r="119" spans="1:9" ht="15">
      <c r="A119" s="8" t="s">
        <v>114</v>
      </c>
      <c r="B119" s="9" t="s">
        <v>250</v>
      </c>
      <c r="C119" s="19">
        <v>423177.883074173</v>
      </c>
      <c r="D119" s="45">
        <f>'[3]Alloc Comps-FY14 prelim to fina'!$J119</f>
        <v>0</v>
      </c>
      <c r="E119" s="23">
        <f t="shared" si="1"/>
        <v>423177.883074173</v>
      </c>
      <c r="F119" s="78">
        <f>'[3]Alloc Comps-FY14 prelim to fina'!$O119</f>
        <v>0</v>
      </c>
      <c r="G119" s="38">
        <f>'[3]Alloc Comps-FY14 prelim to fina'!$T119</f>
        <v>72515</v>
      </c>
      <c r="H119" s="41" t="s">
        <v>282</v>
      </c>
      <c r="I119" s="51">
        <f>'[3]Alloc Comps-FY14 prelim to fina'!$AC119</f>
        <v>39172.788921219566</v>
      </c>
    </row>
    <row r="120" spans="1:9" ht="15">
      <c r="A120" s="8" t="s">
        <v>115</v>
      </c>
      <c r="B120" s="9" t="s">
        <v>251</v>
      </c>
      <c r="C120" s="19">
        <v>2494970.667227491</v>
      </c>
      <c r="D120" s="45">
        <f>'[3]Alloc Comps-FY14 prelim to fina'!$J120</f>
        <v>34974.30069387509</v>
      </c>
      <c r="E120" s="23">
        <f t="shared" si="1"/>
        <v>2529944.967921366</v>
      </c>
      <c r="F120" s="78">
        <f>'[3]Alloc Comps-FY14 prelim to fina'!$O120</f>
        <v>0</v>
      </c>
      <c r="G120" s="38">
        <f>'[3]Alloc Comps-FY14 prelim to fina'!$T120</f>
        <v>453632</v>
      </c>
      <c r="H120" s="41" t="s">
        <v>282</v>
      </c>
      <c r="I120" s="51">
        <f>'[3]Alloc Comps-FY14 prelim to fina'!$AC120</f>
        <v>0</v>
      </c>
    </row>
    <row r="121" spans="1:9" ht="15">
      <c r="A121" s="8" t="s">
        <v>116</v>
      </c>
      <c r="B121" s="9" t="s">
        <v>252</v>
      </c>
      <c r="C121" s="19">
        <v>3957558.594582618</v>
      </c>
      <c r="D121" s="45">
        <f>'[3]Alloc Comps-FY14 prelim to fina'!$J121</f>
        <v>0</v>
      </c>
      <c r="E121" s="23">
        <f t="shared" si="1"/>
        <v>3957558.594582618</v>
      </c>
      <c r="F121" s="78">
        <f>'[3]Alloc Comps-FY14 prelim to fina'!$O121</f>
        <v>23796</v>
      </c>
      <c r="G121" s="38">
        <f>'[3]Alloc Comps-FY14 prelim to fina'!$T121</f>
        <v>655953</v>
      </c>
      <c r="H121" s="51">
        <f>'[4]Calculation'!$G127</f>
        <v>64752.862967185334</v>
      </c>
      <c r="I121" s="51">
        <f>'[3]Alloc Comps-FY14 prelim to fina'!$AC121</f>
        <v>0</v>
      </c>
    </row>
    <row r="122" spans="1:9" ht="15">
      <c r="A122" s="8" t="s">
        <v>117</v>
      </c>
      <c r="B122" s="9" t="s">
        <v>253</v>
      </c>
      <c r="C122" s="19">
        <v>512187.7276000239</v>
      </c>
      <c r="D122" s="45">
        <f>'[3]Alloc Comps-FY14 prelim to fina'!$J122</f>
        <v>0</v>
      </c>
      <c r="E122" s="23">
        <f t="shared" si="1"/>
        <v>512187.7276000239</v>
      </c>
      <c r="F122" s="78">
        <f>'[3]Alloc Comps-FY14 prelim to fina'!$O122</f>
        <v>0</v>
      </c>
      <c r="G122" s="38">
        <f>'[3]Alloc Comps-FY14 prelim to fina'!$T122</f>
        <v>46316</v>
      </c>
      <c r="H122" s="41">
        <f>'[4]Calculation'!$G128</f>
        <v>6942.867145278077</v>
      </c>
      <c r="I122" s="51">
        <f>'[3]Alloc Comps-FY14 prelim to fina'!$AC122</f>
        <v>27223.368026732118</v>
      </c>
    </row>
    <row r="123" spans="1:9" ht="15">
      <c r="A123" s="8" t="s">
        <v>118</v>
      </c>
      <c r="B123" s="9" t="s">
        <v>254</v>
      </c>
      <c r="C123" s="19">
        <v>1917988.7817533177</v>
      </c>
      <c r="D123" s="45">
        <f>'[3]Alloc Comps-FY14 prelim to fina'!$J123</f>
        <v>0</v>
      </c>
      <c r="E123" s="23">
        <f t="shared" si="1"/>
        <v>1917988.7817533177</v>
      </c>
      <c r="F123" s="78">
        <f>'[3]Alloc Comps-FY14 prelim to fina'!$O123</f>
        <v>0</v>
      </c>
      <c r="G123" s="38">
        <f>'[3]Alloc Comps-FY14 prelim to fina'!$T123</f>
        <v>406417</v>
      </c>
      <c r="H123" s="41" t="s">
        <v>282</v>
      </c>
      <c r="I123" s="51">
        <f>'[3]Alloc Comps-FY14 prelim to fina'!$AC123</f>
        <v>0</v>
      </c>
    </row>
    <row r="124" spans="1:9" ht="15">
      <c r="A124" s="8" t="s">
        <v>119</v>
      </c>
      <c r="B124" s="9" t="s">
        <v>255</v>
      </c>
      <c r="C124" s="19">
        <v>367475.31451225403</v>
      </c>
      <c r="D124" s="45">
        <f>'[3]Alloc Comps-FY14 prelim to fina'!$J124</f>
        <v>8937.052959035645</v>
      </c>
      <c r="E124" s="23">
        <f t="shared" si="1"/>
        <v>376412.3674712897</v>
      </c>
      <c r="F124" s="78">
        <f>'[3]Alloc Comps-FY14 prelim to fina'!$O124</f>
        <v>0</v>
      </c>
      <c r="G124" s="38">
        <f>'[3]Alloc Comps-FY14 prelim to fina'!$T124</f>
        <v>66384</v>
      </c>
      <c r="H124" s="41">
        <f>'[4]Calculation'!$G130</f>
        <v>2975.5144908334614</v>
      </c>
      <c r="I124" s="51">
        <f>'[3]Alloc Comps-FY14 prelim to fina'!$AC124</f>
        <v>24543.25887160387</v>
      </c>
    </row>
    <row r="125" spans="1:9" ht="15">
      <c r="A125" s="8" t="s">
        <v>120</v>
      </c>
      <c r="B125" s="9" t="s">
        <v>256</v>
      </c>
      <c r="C125" s="19">
        <v>260177.24770135392</v>
      </c>
      <c r="D125" s="45">
        <f>'[3]Alloc Comps-FY14 prelim to fina'!$J125</f>
        <v>0</v>
      </c>
      <c r="E125" s="23">
        <f t="shared" si="1"/>
        <v>260177.24770135392</v>
      </c>
      <c r="F125" s="78">
        <f>'[3]Alloc Comps-FY14 prelim to fina'!$O125</f>
        <v>0</v>
      </c>
      <c r="G125" s="38">
        <f>'[3]Alloc Comps-FY14 prelim to fina'!$T125</f>
        <v>52007</v>
      </c>
      <c r="H125" s="41">
        <f>'[4]Calculation'!$G131</f>
        <v>991.8381636111538</v>
      </c>
      <c r="I125" s="51">
        <f>'[3]Alloc Comps-FY14 prelim to fina'!$AC125</f>
        <v>22538.250031739684</v>
      </c>
    </row>
    <row r="126" spans="1:9" ht="15">
      <c r="A126" s="8" t="s">
        <v>121</v>
      </c>
      <c r="B126" s="9" t="s">
        <v>257</v>
      </c>
      <c r="C126" s="19">
        <v>839321.8904688522</v>
      </c>
      <c r="D126" s="45">
        <f>'[3]Alloc Comps-FY14 prelim to fina'!$J126</f>
        <v>0</v>
      </c>
      <c r="E126" s="23">
        <f t="shared" si="1"/>
        <v>839321.8904688522</v>
      </c>
      <c r="F126" s="78">
        <f>'[3]Alloc Comps-FY14 prelim to fina'!$O126</f>
        <v>0</v>
      </c>
      <c r="G126" s="38">
        <f>'[3]Alloc Comps-FY14 prelim to fina'!$T126</f>
        <v>122350</v>
      </c>
      <c r="H126" s="41">
        <f>'[4]Calculation'!$G132</f>
        <v>5809.337815436758</v>
      </c>
      <c r="I126" s="51">
        <f>'[3]Alloc Comps-FY14 prelim to fina'!$AC126</f>
        <v>60071.899262546474</v>
      </c>
    </row>
    <row r="127" spans="1:9" ht="15">
      <c r="A127" s="8" t="s">
        <v>122</v>
      </c>
      <c r="B127" s="9" t="s">
        <v>258</v>
      </c>
      <c r="C127" s="19">
        <v>600640.3268335499</v>
      </c>
      <c r="D127" s="45">
        <f>'[3]Alloc Comps-FY14 prelim to fina'!$J127</f>
        <v>0</v>
      </c>
      <c r="E127" s="23">
        <f t="shared" si="1"/>
        <v>600640.3268335499</v>
      </c>
      <c r="F127" s="78">
        <f>'[3]Alloc Comps-FY14 prelim to fina'!$O127</f>
        <v>0</v>
      </c>
      <c r="G127" s="38">
        <f>'[3]Alloc Comps-FY14 prelim to fina'!$T127</f>
        <v>106089</v>
      </c>
      <c r="H127" s="51">
        <f>'[4]Calculation'!$G133</f>
        <v>10485.146301032199</v>
      </c>
      <c r="I127" s="51">
        <f>'[3]Alloc Comps-FY14 prelim to fina'!$AC127</f>
        <v>0</v>
      </c>
    </row>
    <row r="128" spans="1:9" ht="15">
      <c r="A128" s="8" t="s">
        <v>123</v>
      </c>
      <c r="B128" s="9" t="s">
        <v>259</v>
      </c>
      <c r="C128" s="19">
        <v>587626.2536607769</v>
      </c>
      <c r="D128" s="45">
        <f>'[3]Alloc Comps-FY14 prelim to fina'!$J128</f>
        <v>0</v>
      </c>
      <c r="E128" s="23">
        <f t="shared" si="1"/>
        <v>587626.2536607769</v>
      </c>
      <c r="F128" s="78">
        <f>'[3]Alloc Comps-FY14 prelim to fina'!$O128</f>
        <v>0</v>
      </c>
      <c r="G128" s="38">
        <f>'[3]Alloc Comps-FY14 prelim to fina'!$T128</f>
        <v>74641</v>
      </c>
      <c r="H128" s="41">
        <f>'[4]Calculation'!$G134</f>
        <v>7651.322976428902</v>
      </c>
      <c r="I128" s="51">
        <f>'[3]Alloc Comps-FY14 prelim to fina'!$AC128</f>
        <v>26592.519379808902</v>
      </c>
    </row>
    <row r="129" spans="1:9" ht="15">
      <c r="A129" s="8" t="s">
        <v>124</v>
      </c>
      <c r="B129" s="9" t="s">
        <v>260</v>
      </c>
      <c r="C129" s="19">
        <v>1220338.843267728</v>
      </c>
      <c r="D129" s="45">
        <f>'[3]Alloc Comps-FY14 prelim to fina'!$J129</f>
        <v>0</v>
      </c>
      <c r="E129" s="23">
        <f t="shared" si="1"/>
        <v>1220338.843267728</v>
      </c>
      <c r="F129" s="78">
        <f>'[3]Alloc Comps-FY14 prelim to fina'!$O129</f>
        <v>0</v>
      </c>
      <c r="G129" s="38">
        <f>'[3]Alloc Comps-FY14 prelim to fina'!$T129</f>
        <v>138638</v>
      </c>
      <c r="H129" s="41">
        <f>'[4]Calculation'!$G135</f>
        <v>1558.6028285318132</v>
      </c>
      <c r="I129" s="51">
        <f>'[3]Alloc Comps-FY14 prelim to fina'!$AC129</f>
        <v>83203.08551368982</v>
      </c>
    </row>
    <row r="130" spans="1:9" ht="15">
      <c r="A130" s="8" t="s">
        <v>125</v>
      </c>
      <c r="B130" s="9" t="s">
        <v>261</v>
      </c>
      <c r="C130" s="19">
        <v>238695.263013366</v>
      </c>
      <c r="D130" s="45">
        <f>'[3]Alloc Comps-FY14 prelim to fina'!$J130</f>
        <v>0</v>
      </c>
      <c r="E130" s="23">
        <f t="shared" si="1"/>
        <v>238695.263013366</v>
      </c>
      <c r="F130" s="78">
        <f>'[3]Alloc Comps-FY14 prelim to fina'!$O130</f>
        <v>0</v>
      </c>
      <c r="G130" s="38">
        <f>'[3]Alloc Comps-FY14 prelim to fina'!$T130</f>
        <v>40530</v>
      </c>
      <c r="H130" s="51" t="str">
        <f>'[4]Calculation'!$G136</f>
        <v>N/A</v>
      </c>
      <c r="I130" s="51">
        <f>'[3]Alloc Comps-FY14 prelim to fina'!$AC130</f>
        <v>13587.657175808046</v>
      </c>
    </row>
    <row r="131" spans="1:9" ht="15">
      <c r="A131" s="8" t="s">
        <v>126</v>
      </c>
      <c r="B131" s="9" t="s">
        <v>262</v>
      </c>
      <c r="C131" s="19">
        <v>1935128.0590185386</v>
      </c>
      <c r="D131" s="45">
        <f>'[3]Alloc Comps-FY14 prelim to fina'!$J131</f>
        <v>0</v>
      </c>
      <c r="E131" s="23">
        <f t="shared" si="1"/>
        <v>1935128.0590185386</v>
      </c>
      <c r="F131" s="78">
        <f>'[3]Alloc Comps-FY14 prelim to fina'!$O131</f>
        <v>0</v>
      </c>
      <c r="G131" s="38">
        <f>'[3]Alloc Comps-FY14 prelim to fina'!$T131</f>
        <v>262269</v>
      </c>
      <c r="H131" s="51">
        <f>'[4]Calculation'!$G137</f>
        <v>45624.55552611308</v>
      </c>
      <c r="I131" s="51">
        <f>'[3]Alloc Comps-FY14 prelim to fina'!$AC131</f>
        <v>121374.23594220287</v>
      </c>
    </row>
    <row r="132" spans="1:9" ht="15">
      <c r="A132" s="8" t="s">
        <v>127</v>
      </c>
      <c r="B132" s="9" t="s">
        <v>263</v>
      </c>
      <c r="C132" s="19">
        <v>1592359.055119854</v>
      </c>
      <c r="D132" s="45">
        <f>'[3]Alloc Comps-FY14 prelim to fina'!$J132</f>
        <v>0</v>
      </c>
      <c r="E132" s="23">
        <f aca="true" t="shared" si="2" ref="E132:E139">SUM(C132,D132)</f>
        <v>1592359.055119854</v>
      </c>
      <c r="F132" s="78">
        <f>'[3]Alloc Comps-FY14 prelim to fina'!$O132</f>
        <v>0</v>
      </c>
      <c r="G132" s="38">
        <f>'[3]Alloc Comps-FY14 prelim to fina'!$T132</f>
        <v>291389</v>
      </c>
      <c r="H132" s="41">
        <f>'[4]Calculation'!$G138</f>
        <v>6234.411314127253</v>
      </c>
      <c r="I132" s="51">
        <f>'[3]Alloc Comps-FY14 prelim to fina'!$AC132</f>
        <v>0</v>
      </c>
    </row>
    <row r="133" spans="1:9" ht="15">
      <c r="A133" s="8" t="s">
        <v>128</v>
      </c>
      <c r="B133" s="9" t="s">
        <v>264</v>
      </c>
      <c r="C133" s="19">
        <v>670983.0861727329</v>
      </c>
      <c r="D133" s="45">
        <f>'[3]Alloc Comps-FY14 prelim to fina'!$J133</f>
        <v>0</v>
      </c>
      <c r="E133" s="23">
        <f t="shared" si="2"/>
        <v>670983.0861727329</v>
      </c>
      <c r="F133" s="78">
        <f>'[3]Alloc Comps-FY14 prelim to fina'!$O133</f>
        <v>56405</v>
      </c>
      <c r="G133" s="38">
        <f>'[3]Alloc Comps-FY14 prelim to fina'!$T133</f>
        <v>125199</v>
      </c>
      <c r="H133" s="41" t="s">
        <v>282</v>
      </c>
      <c r="I133" s="51">
        <f>'[3]Alloc Comps-FY14 prelim to fina'!$AC133</f>
        <v>42567.867564782144</v>
      </c>
    </row>
    <row r="134" spans="1:9" ht="15">
      <c r="A134" s="8" t="s">
        <v>129</v>
      </c>
      <c r="B134" s="9" t="s">
        <v>265</v>
      </c>
      <c r="C134" s="19">
        <v>1118791.6904001443</v>
      </c>
      <c r="D134" s="45">
        <f>'[3]Alloc Comps-FY14 prelim to fina'!$J134</f>
        <v>0</v>
      </c>
      <c r="E134" s="23">
        <f t="shared" si="2"/>
        <v>1118791.6904001443</v>
      </c>
      <c r="F134" s="78">
        <f>'[3]Alloc Comps-FY14 prelim to fina'!$O134</f>
        <v>0</v>
      </c>
      <c r="G134" s="38">
        <f>'[3]Alloc Comps-FY14 prelim to fina'!$T134</f>
        <v>182108</v>
      </c>
      <c r="H134" s="41">
        <f>'[4]Calculation'!$G140</f>
        <v>1133.5293298413187</v>
      </c>
      <c r="I134" s="51">
        <f>'[3]Alloc Comps-FY14 prelim to fina'!$AC134</f>
        <v>83030.3690724408</v>
      </c>
    </row>
    <row r="135" spans="1:9" ht="15">
      <c r="A135" s="8" t="s">
        <v>130</v>
      </c>
      <c r="B135" s="9" t="s">
        <v>266</v>
      </c>
      <c r="C135" s="19">
        <v>299567.5208050574</v>
      </c>
      <c r="D135" s="45">
        <f>'[3]Alloc Comps-FY14 prelim to fina'!$J135</f>
        <v>0</v>
      </c>
      <c r="E135" s="23">
        <f t="shared" si="2"/>
        <v>299567.5208050574</v>
      </c>
      <c r="F135" s="78">
        <f>'[3]Alloc Comps-FY14 prelim to fina'!$O135</f>
        <v>0</v>
      </c>
      <c r="G135" s="38">
        <f>'[3]Alloc Comps-FY14 prelim to fina'!$T135</f>
        <v>44920</v>
      </c>
      <c r="H135" s="51" t="str">
        <f>'[4]Calculation'!$G141</f>
        <v>N/A</v>
      </c>
      <c r="I135" s="51">
        <f>'[3]Alloc Comps-FY14 prelim to fina'!$AC135</f>
        <v>17849.009031422283</v>
      </c>
    </row>
    <row r="136" spans="1:9" ht="15">
      <c r="A136" s="8" t="s">
        <v>131</v>
      </c>
      <c r="B136" s="9" t="s">
        <v>267</v>
      </c>
      <c r="C136" s="19">
        <v>1069732.1224466858</v>
      </c>
      <c r="D136" s="45">
        <f>'[3]Alloc Comps-FY14 prelim to fina'!$J136</f>
        <v>0</v>
      </c>
      <c r="E136" s="23">
        <f t="shared" si="2"/>
        <v>1069732.1224466858</v>
      </c>
      <c r="F136" s="78">
        <f>'[3]Alloc Comps-FY14 prelim to fina'!$O136</f>
        <v>0</v>
      </c>
      <c r="G136" s="38">
        <f>'[3]Alloc Comps-FY14 prelim to fina'!$T136</f>
        <v>169385</v>
      </c>
      <c r="H136" s="41" t="s">
        <v>282</v>
      </c>
      <c r="I136" s="51">
        <f>'[3]Alloc Comps-FY14 prelim to fina'!$AC136</f>
        <v>73648.02355632666</v>
      </c>
    </row>
    <row r="137" spans="1:9" ht="15">
      <c r="A137" s="8" t="s">
        <v>132</v>
      </c>
      <c r="B137" s="9" t="s">
        <v>268</v>
      </c>
      <c r="C137" s="19">
        <v>1133299.3544833185</v>
      </c>
      <c r="D137" s="45">
        <f>'[3]Alloc Comps-FY14 prelim to fina'!$J137</f>
        <v>3744.916178750551</v>
      </c>
      <c r="E137" s="23">
        <f t="shared" si="2"/>
        <v>1137044.270662069</v>
      </c>
      <c r="F137" s="78">
        <f>'[3]Alloc Comps-FY14 prelim to fina'!$O137</f>
        <v>0</v>
      </c>
      <c r="G137" s="38">
        <f>'[3]Alloc Comps-FY14 prelim to fina'!$T137</f>
        <v>357098</v>
      </c>
      <c r="H137" s="51">
        <f>'[4]Calculation'!$G143</f>
        <v>58518.45165305808</v>
      </c>
      <c r="I137" s="51">
        <f>'[3]Alloc Comps-FY14 prelim to fina'!$AC137</f>
        <v>0</v>
      </c>
    </row>
    <row r="138" spans="1:9" ht="15">
      <c r="A138" s="8" t="s">
        <v>133</v>
      </c>
      <c r="B138" s="9" t="s">
        <v>269</v>
      </c>
      <c r="C138" s="19">
        <v>1315599.8729662243</v>
      </c>
      <c r="D138" s="45">
        <f>'[3]Alloc Comps-FY14 prelim to fina'!$J138</f>
        <v>0</v>
      </c>
      <c r="E138" s="23">
        <f t="shared" si="2"/>
        <v>1315599.8729662243</v>
      </c>
      <c r="F138" s="78">
        <f>'[3]Alloc Comps-FY14 prelim to fina'!$O138</f>
        <v>18508</v>
      </c>
      <c r="G138" s="38">
        <f>'[3]Alloc Comps-FY14 prelim to fina'!$T138</f>
        <v>301117</v>
      </c>
      <c r="H138" s="41">
        <f>'[4]Calculation'!$G144</f>
        <v>28479.92441226313</v>
      </c>
      <c r="I138" s="51">
        <f>'[3]Alloc Comps-FY14 prelim to fina'!$AC138</f>
        <v>0</v>
      </c>
    </row>
    <row r="139" spans="1:9" ht="15">
      <c r="A139" s="8" t="s">
        <v>134</v>
      </c>
      <c r="B139" s="9" t="s">
        <v>276</v>
      </c>
      <c r="C139" s="19">
        <v>236186.69248294574</v>
      </c>
      <c r="D139" s="45">
        <f>'[3]Alloc Comps-FY14 prelim to fina'!$J139</f>
        <v>0</v>
      </c>
      <c r="E139" s="23">
        <f t="shared" si="2"/>
        <v>236186.69248294574</v>
      </c>
      <c r="F139" s="78">
        <f>'[3]Alloc Comps-FY14 prelim to fina'!$O139</f>
        <v>0</v>
      </c>
      <c r="G139" s="38">
        <f>'[3]Alloc Comps-FY14 prelim to fina'!$T139</f>
        <v>37363</v>
      </c>
      <c r="H139" s="41" t="s">
        <v>282</v>
      </c>
      <c r="I139" s="51">
        <f>'[3]Alloc Comps-FY14 prelim to fina'!$AC139</f>
        <v>12032.640249053384</v>
      </c>
    </row>
    <row r="140" spans="1:9" ht="15">
      <c r="A140" s="8"/>
      <c r="B140" s="9"/>
      <c r="C140" s="19"/>
      <c r="D140" s="45"/>
      <c r="E140" s="38"/>
      <c r="F140" s="40"/>
      <c r="G140" s="38"/>
      <c r="H140" s="41"/>
      <c r="I140" s="41"/>
    </row>
    <row r="141" spans="1:9" ht="15">
      <c r="A141" s="8">
        <v>970</v>
      </c>
      <c r="B141" s="9" t="s">
        <v>273</v>
      </c>
      <c r="C141" s="20" t="s">
        <v>278</v>
      </c>
      <c r="D141" s="56" t="s">
        <v>278</v>
      </c>
      <c r="E141" s="57" t="s">
        <v>278</v>
      </c>
      <c r="F141" s="40">
        <f>'[3]Alloc Comps-FY14 prelim to fina'!$O141</f>
        <v>396993</v>
      </c>
      <c r="G141" s="38">
        <f>'[3]Alloc Comps-FY14 prelim to fina'!$T141</f>
        <v>7199</v>
      </c>
      <c r="H141" s="41" t="str">
        <f>'[3]Alloc Comps-FY14 prelim to fina'!$Y141</f>
        <v>N/A</v>
      </c>
      <c r="I141" s="41" t="str">
        <f>'[3]Alloc Comps-FY14 prelim to fina'!$Y141</f>
        <v>N/A</v>
      </c>
    </row>
    <row r="142" spans="1:9" ht="15">
      <c r="A142" s="8">
        <v>971</v>
      </c>
      <c r="B142" s="9" t="s">
        <v>272</v>
      </c>
      <c r="C142" s="20" t="s">
        <v>280</v>
      </c>
      <c r="D142" s="56" t="s">
        <v>278</v>
      </c>
      <c r="E142" s="57" t="s">
        <v>278</v>
      </c>
      <c r="F142" s="40">
        <f>'[3]Alloc Comps-FY14 prelim to fina'!$O142</f>
        <v>102520</v>
      </c>
      <c r="G142" s="38">
        <f>'[3]Alloc Comps-FY14 prelim to fina'!$T142</f>
        <v>1172</v>
      </c>
      <c r="H142" s="41" t="str">
        <f>'[3]Alloc Comps-FY14 prelim to fina'!$Y142</f>
        <v>N/A</v>
      </c>
      <c r="I142" s="41" t="str">
        <f>'[3]Alloc Comps-FY14 prelim to fina'!$Y142</f>
        <v>N/A</v>
      </c>
    </row>
    <row r="143" spans="1:9" ht="15">
      <c r="A143" s="8" t="s">
        <v>135</v>
      </c>
      <c r="B143" s="9" t="s">
        <v>270</v>
      </c>
      <c r="C143" s="19">
        <v>137011.9958574981</v>
      </c>
      <c r="D143" s="56" t="s">
        <v>278</v>
      </c>
      <c r="E143" s="38">
        <f>SUM(C143,D143)</f>
        <v>137011.9958574981</v>
      </c>
      <c r="F143" s="40" t="str">
        <f>'[3]Alloc Comps-FY14 prelim to fina'!$O143</f>
        <v>N/A</v>
      </c>
      <c r="G143" s="38">
        <f>'[3]Alloc Comps-FY14 prelim to fina'!$T143</f>
        <v>2402</v>
      </c>
      <c r="H143" s="41" t="str">
        <f>'[3]Alloc Comps-FY14 prelim to fina'!$Y143</f>
        <v>N/A</v>
      </c>
      <c r="I143" s="41" t="str">
        <f>'[3]Alloc Comps-FY14 prelim to fina'!$Y143</f>
        <v>N/A</v>
      </c>
    </row>
    <row r="144" spans="1:9" ht="15">
      <c r="A144" s="8" t="s">
        <v>136</v>
      </c>
      <c r="B144" s="9" t="s">
        <v>271</v>
      </c>
      <c r="C144" s="19">
        <v>162814.5889594402</v>
      </c>
      <c r="D144" s="56" t="s">
        <v>278</v>
      </c>
      <c r="E144" s="38">
        <f>SUM(C144,D144)</f>
        <v>162814.5889594402</v>
      </c>
      <c r="F144" s="40" t="str">
        <f>'[3]Alloc Comps-FY14 prelim to fina'!$O144</f>
        <v>N/A</v>
      </c>
      <c r="G144" s="38">
        <f>'[3]Alloc Comps-FY14 prelim to fina'!$T144</f>
        <v>2761</v>
      </c>
      <c r="H144" s="41" t="str">
        <f>'[3]Alloc Comps-FY14 prelim to fina'!$Y144</f>
        <v>N/A</v>
      </c>
      <c r="I144" s="41" t="str">
        <f>'[3]Alloc Comps-FY14 prelim to fina'!$Y144</f>
        <v>N/A</v>
      </c>
    </row>
    <row r="145" spans="1:9" ht="15.75" thickBot="1">
      <c r="A145" s="17" t="s">
        <v>137</v>
      </c>
      <c r="B145" s="18" t="s">
        <v>274</v>
      </c>
      <c r="C145" s="21">
        <v>44648.64447639527</v>
      </c>
      <c r="D145" s="60" t="s">
        <v>278</v>
      </c>
      <c r="E145" s="61">
        <f>SUM(C145,D145)</f>
        <v>44648.64447639527</v>
      </c>
      <c r="F145" s="62" t="str">
        <f>'[3]Alloc Comps-FY14 prelim to fina'!$O145</f>
        <v>N/A</v>
      </c>
      <c r="G145" s="61">
        <f>'[3]Alloc Comps-FY14 prelim to fina'!$T145</f>
        <v>802</v>
      </c>
      <c r="H145" s="75" t="str">
        <f>'[3]Alloc Comps-FY14 prelim to fina'!$Y145</f>
        <v>N/A</v>
      </c>
      <c r="I145" s="75" t="str">
        <f>'[3]Alloc Comps-FY14 prelim to fina'!$Y145</f>
        <v>N/A</v>
      </c>
    </row>
    <row r="146" spans="1:9" ht="16.5" thickBot="1">
      <c r="A146" s="12"/>
      <c r="B146" s="16" t="s">
        <v>275</v>
      </c>
      <c r="C146" s="44">
        <f aca="true" t="shared" si="3" ref="C146:I146">SUM(C4:C145)</f>
        <v>252869027.6470723</v>
      </c>
      <c r="D146" s="44">
        <f t="shared" si="3"/>
        <v>2106148.3700583316</v>
      </c>
      <c r="E146" s="44">
        <f t="shared" si="3"/>
        <v>254975176.01713064</v>
      </c>
      <c r="F146" s="65">
        <f t="shared" si="3"/>
        <v>1269618</v>
      </c>
      <c r="G146" s="66">
        <f t="shared" si="3"/>
        <v>36663537.84</v>
      </c>
      <c r="H146" s="67">
        <f t="shared" si="3"/>
        <v>4598586.800000002</v>
      </c>
      <c r="I146" s="67">
        <f t="shared" si="3"/>
        <v>4489612.6</v>
      </c>
    </row>
  </sheetData>
  <sheetProtection/>
  <autoFilter ref="H1:H146"/>
  <mergeCells count="2">
    <mergeCell ref="B1:F1"/>
    <mergeCell ref="G1:H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</dc:creator>
  <cp:keywords/>
  <dc:description/>
  <cp:lastModifiedBy>Allison Davey</cp:lastModifiedBy>
  <cp:lastPrinted>2014-01-23T19:43:38Z</cp:lastPrinted>
  <dcterms:created xsi:type="dcterms:W3CDTF">2005-03-24T22:53:20Z</dcterms:created>
  <dcterms:modified xsi:type="dcterms:W3CDTF">2014-04-24T21:05:10Z</dcterms:modified>
  <cp:category/>
  <cp:version/>
  <cp:contentType/>
  <cp:contentStatus/>
</cp:coreProperties>
</file>