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240" yWindow="32767" windowWidth="32767" windowHeight="21600" tabRatio="417" activeTab="0"/>
  </bookViews>
  <sheets>
    <sheet name="2024 Charter Budget" sheetId="1" r:id="rId1"/>
    <sheet name="Est out of town travel" sheetId="2" r:id="rId2"/>
    <sheet name="Worksheet" sheetId="3" r:id="rId3"/>
    <sheet name="Instructions" sheetId="4" r:id="rId4"/>
  </sheets>
  <definedNames>
    <definedName name="_xlfn._FV" hidden="1">#NAME?</definedName>
    <definedName name="_xlnm.Print_Area" localSheetId="0">'2024 Charter Budget'!$A$1:$E$40</definedName>
    <definedName name="_xlnm.Print_Area" localSheetId="3">'Instructions'!$A$1:$K$13</definedName>
    <definedName name="_xlnm.Print_Area" localSheetId="2">'Worksheet'!$A$1:$F$21</definedName>
  </definedNames>
  <calcPr fullCalcOnLoad="1"/>
</workbook>
</file>

<file path=xl/sharedStrings.xml><?xml version="1.0" encoding="utf-8"?>
<sst xmlns="http://schemas.openxmlformats.org/spreadsheetml/2006/main" count="143" uniqueCount="104">
  <si>
    <t>Line Item</t>
  </si>
  <si>
    <t>Description</t>
  </si>
  <si>
    <t>Amount</t>
  </si>
  <si>
    <t>Revenue Type</t>
  </si>
  <si>
    <t>Membership Dues</t>
  </si>
  <si>
    <t>Employee Local Travel</t>
  </si>
  <si>
    <t xml:space="preserve"> </t>
  </si>
  <si>
    <t>Account</t>
  </si>
  <si>
    <t>Charter Authorization Fee</t>
  </si>
  <si>
    <t>Each Charter School Support MNPS Department</t>
  </si>
  <si>
    <t>Department</t>
  </si>
  <si>
    <t>Employee Name</t>
  </si>
  <si>
    <t>Salary and Benefits</t>
  </si>
  <si>
    <t>Description of Charter School Svcs Provided</t>
  </si>
  <si>
    <t>Time Allocated</t>
  </si>
  <si>
    <t>If more than one employee being allocated to Charter Schools, provide explaination</t>
  </si>
  <si>
    <t>+/-Modified Time Allotted</t>
  </si>
  <si>
    <t>5. Personnel costs for LEA staff supporting charter schools, including:</t>
  </si>
  <si>
    <t>a. Salaries and benefits for full-time or part-time personnel with exclusive charter school responsibilities;</t>
  </si>
  <si>
    <t>c. External consultants or other consultancy or legal fees to support LEA charter authorizing obligations; or</t>
  </si>
  <si>
    <t>d. Reasonable costs associated with recruiting or hiring charter support or authorizing staff</t>
  </si>
  <si>
    <t xml:space="preserve">b. Salaries for LEA personnel who spend a portion of their time on direct charter school responsibilities. </t>
  </si>
  <si>
    <t>the LEA personnel are beyond the scope and capacity of the LEA charter school office or personnel;</t>
  </si>
  <si>
    <t xml:space="preserve"> Salaries for LEA personnel may only be paid for with authorizer fee funds if the activities and duties of </t>
  </si>
  <si>
    <t xml:space="preserve"> Any funds spent on salaries must be pro-rated to reflect the amount of time spent only on charter support work.</t>
  </si>
  <si>
    <t xml:space="preserve">The following information is provided by the Tennessee Department of Education to clarify the </t>
  </si>
  <si>
    <t xml:space="preserve">requirements of T.C.A. § 49-13-128 and Tennessee State Board of Education Rule 0520-14-01-.05. </t>
  </si>
  <si>
    <t>Authorizer Fee Payments</t>
  </si>
  <si>
    <t>Student Services</t>
  </si>
  <si>
    <t>School Choice</t>
  </si>
  <si>
    <t>Data Quality</t>
  </si>
  <si>
    <t>Safety and Security</t>
  </si>
  <si>
    <t xml:space="preserve">                         Charter Budget</t>
  </si>
  <si>
    <t>Hours/Month/ Annual</t>
  </si>
  <si>
    <t>100% representing charter schools</t>
  </si>
  <si>
    <t>Ricky Caldwell</t>
  </si>
  <si>
    <t xml:space="preserve">     Estimated Revenues:</t>
  </si>
  <si>
    <t xml:space="preserve">      Estimated Expenditures:</t>
  </si>
  <si>
    <t xml:space="preserve">Division of Teaching and Learning </t>
  </si>
  <si>
    <t>Exceptional Education Coach</t>
  </si>
  <si>
    <t>Dianne Denney</t>
  </si>
  <si>
    <t>Information Technology</t>
  </si>
  <si>
    <t>Maintenance and Grounds</t>
  </si>
  <si>
    <t>Central Services</t>
  </si>
  <si>
    <t>399</t>
  </si>
  <si>
    <t>Other Contractual Services</t>
  </si>
  <si>
    <t>Other Supplies and Materials</t>
  </si>
  <si>
    <t>599</t>
  </si>
  <si>
    <t>Postal Charges Printing and Binding</t>
  </si>
  <si>
    <t>348</t>
  </si>
  <si>
    <t xml:space="preserve">Benefits and Human Resources Personnel </t>
  </si>
  <si>
    <t>Finance Office</t>
  </si>
  <si>
    <t>Other Charges-Stipend + Taxes</t>
  </si>
  <si>
    <t>Host/Hostess</t>
  </si>
  <si>
    <t>156 Hours/Month</t>
  </si>
  <si>
    <t>EL Assessor/Regstra</t>
  </si>
  <si>
    <t>Est. 157 Hours/Month</t>
  </si>
  <si>
    <t>Est. 83.2 Hours/Month</t>
  </si>
  <si>
    <t>Est. 41.6 Hours/Month</t>
  </si>
  <si>
    <t>Est. 2.5 Hours/Month</t>
  </si>
  <si>
    <t>Est. 13.8 Hours/Month</t>
  </si>
  <si>
    <t>Est.  26 Hours/Month</t>
  </si>
  <si>
    <t>Est. 7.9 Hours/Month</t>
  </si>
  <si>
    <t>Total Estimated Expenditures</t>
  </si>
  <si>
    <t>All staff obligations at 100% inculde salaries and benefits.</t>
  </si>
  <si>
    <t>2 FTE Exceptional Education Coaches</t>
  </si>
  <si>
    <t>Charter Office</t>
  </si>
  <si>
    <t>Shereka Roby-Grant</t>
  </si>
  <si>
    <t>Gwendolyn Shanks</t>
  </si>
  <si>
    <t>Belinda Hardrick</t>
  </si>
  <si>
    <t>Director of Charter Schools</t>
  </si>
  <si>
    <t>Coordinator of Charter Schools</t>
  </si>
  <si>
    <t>Accountant III</t>
  </si>
  <si>
    <t>Administative Assistant</t>
  </si>
  <si>
    <t>Data specalist pro-rated time in OCS</t>
  </si>
  <si>
    <t>Research, Assessment, and Evaluation</t>
  </si>
  <si>
    <t>Data Specialist (prorated)</t>
  </si>
  <si>
    <t>EL</t>
  </si>
  <si>
    <t>Data</t>
  </si>
  <si>
    <t>Est. 122.8 Hours/Month</t>
  </si>
  <si>
    <t>Est. 205 Hours/Month</t>
  </si>
  <si>
    <t>$35,000.00 * 27 Charter Schools</t>
  </si>
  <si>
    <t>Amy Leslie</t>
  </si>
  <si>
    <t>Compliance of Charter Schools</t>
  </si>
  <si>
    <t>Steven Crawford</t>
  </si>
  <si>
    <t>RAE</t>
  </si>
  <si>
    <t>Registration-</t>
  </si>
  <si>
    <t>Employee Out of Town Travel</t>
  </si>
  <si>
    <t>travel</t>
  </si>
  <si>
    <t>food</t>
  </si>
  <si>
    <t>room</t>
  </si>
  <si>
    <t>registration</t>
  </si>
  <si>
    <t>total for NACSA</t>
  </si>
  <si>
    <t>NACSA-Octobe 2023</t>
  </si>
  <si>
    <t>prorated salary</t>
  </si>
  <si>
    <t>Renita Perry</t>
  </si>
  <si>
    <t>Chief of Innovation</t>
  </si>
  <si>
    <t>Chief of Innovation (prorated)</t>
  </si>
  <si>
    <t>OOI</t>
  </si>
  <si>
    <t>10% OCS, 90% OOI</t>
  </si>
  <si>
    <t>5.20 FTE charter school staff - Chief of Innovation, Director of Charter Schools, Coordinator of Charter Schools, Charter School Compliance, Admin Assistant, Accountant III</t>
  </si>
  <si>
    <t>10% OCS, 90% RAE</t>
  </si>
  <si>
    <t xml:space="preserve">                                                              Fiscal Year Ending June 30, 2024</t>
  </si>
  <si>
    <t xml:space="preserve">                                                                   Metropolitan Nashville Public School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</si>
</sst>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_);_(&quot;$&quot;* \(#,##0.0000\);_(&quot;$&quot;* &quot;-&quot;??_);_(@_)"/>
    <numFmt numFmtId="166" formatCode="[$-409]dddd\,\ mmmm\ 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  <numFmt numFmtId="173" formatCode="0.0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_);_(* \(#,##0.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b/>
      <u val="single"/>
      <sz val="10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Open Sans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Open Sans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Open Sans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Tahoma"/>
      <family val="2"/>
    </font>
    <font>
      <sz val="10"/>
      <color theme="1"/>
      <name val="Calibri"/>
      <family val="2"/>
    </font>
    <font>
      <b/>
      <sz val="10"/>
      <color theme="1"/>
      <name val="Open Sans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wrapText="1"/>
    </xf>
    <xf numFmtId="0" fontId="54" fillId="0" borderId="0" xfId="0" applyFont="1" applyAlignment="1">
      <alignment horizontal="right"/>
    </xf>
    <xf numFmtId="43" fontId="55" fillId="0" borderId="0" xfId="42" applyFont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 wrapText="1"/>
    </xf>
    <xf numFmtId="43" fontId="56" fillId="0" borderId="10" xfId="42" applyFont="1" applyBorder="1" applyAlignment="1">
      <alignment wrapText="1"/>
    </xf>
    <xf numFmtId="0" fontId="56" fillId="0" borderId="17" xfId="0" applyFont="1" applyBorder="1" applyAlignment="1" quotePrefix="1">
      <alignment wrapText="1"/>
    </xf>
    <xf numFmtId="0" fontId="56" fillId="0" borderId="0" xfId="0" applyFont="1" applyAlignment="1">
      <alignment wrapText="1"/>
    </xf>
    <xf numFmtId="9" fontId="56" fillId="0" borderId="10" xfId="59" applyFont="1" applyBorder="1" applyAlignment="1">
      <alignment wrapText="1"/>
    </xf>
    <xf numFmtId="0" fontId="56" fillId="0" borderId="10" xfId="0" applyFont="1" applyBorder="1" applyAlignment="1">
      <alignment/>
    </xf>
    <xf numFmtId="43" fontId="56" fillId="0" borderId="10" xfId="42" applyFont="1" applyBorder="1" applyAlignment="1">
      <alignment/>
    </xf>
    <xf numFmtId="9" fontId="56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3" fontId="56" fillId="0" borderId="10" xfId="0" applyNumberFormat="1" applyFont="1" applyBorder="1" applyAlignment="1">
      <alignment/>
    </xf>
    <xf numFmtId="43" fontId="56" fillId="0" borderId="0" xfId="0" applyNumberFormat="1" applyFont="1" applyAlignment="1">
      <alignment/>
    </xf>
    <xf numFmtId="4" fontId="60" fillId="0" borderId="0" xfId="0" applyNumberFormat="1" applyFont="1" applyAlignment="1">
      <alignment vertical="center"/>
    </xf>
    <xf numFmtId="43" fontId="56" fillId="0" borderId="10" xfId="42" applyFont="1" applyFill="1" applyBorder="1" applyAlignment="1">
      <alignment wrapText="1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0" fontId="2" fillId="0" borderId="0" xfId="0" applyFont="1" applyAlignment="1">
      <alignment/>
    </xf>
    <xf numFmtId="0" fontId="6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62" fillId="33" borderId="0" xfId="0" applyFont="1" applyFill="1" applyAlignment="1">
      <alignment/>
    </xf>
    <xf numFmtId="0" fontId="62" fillId="0" borderId="18" xfId="0" applyFont="1" applyBorder="1" applyAlignment="1">
      <alignment horizontal="center" wrapText="1"/>
    </xf>
    <xf numFmtId="0" fontId="62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0" applyFont="1" applyFill="1" applyAlignment="1">
      <alignment horizontal="left" wrapText="1"/>
    </xf>
    <xf numFmtId="44" fontId="33" fillId="0" borderId="0" xfId="44" applyFont="1" applyFill="1" applyAlignment="1">
      <alignment wrapText="1"/>
    </xf>
    <xf numFmtId="44" fontId="32" fillId="0" borderId="0" xfId="44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wrapText="1"/>
    </xf>
    <xf numFmtId="44" fontId="33" fillId="0" borderId="0" xfId="0" applyNumberFormat="1" applyFont="1" applyFill="1" applyAlignment="1">
      <alignment horizontal="center" wrapText="1"/>
    </xf>
    <xf numFmtId="44" fontId="3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right" wrapText="1"/>
    </xf>
    <xf numFmtId="44" fontId="61" fillId="0" borderId="10" xfId="44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44" fontId="61" fillId="0" borderId="0" xfId="44" applyFont="1" applyAlignment="1">
      <alignment wrapText="1"/>
    </xf>
    <xf numFmtId="43" fontId="61" fillId="0" borderId="0" xfId="42" applyFont="1" applyAlignment="1">
      <alignment wrapText="1"/>
    </xf>
    <xf numFmtId="164" fontId="61" fillId="0" borderId="0" xfId="59" applyNumberFormat="1" applyFont="1" applyAlignment="1">
      <alignment wrapText="1"/>
    </xf>
    <xf numFmtId="0" fontId="61" fillId="0" borderId="0" xfId="0" applyFont="1" applyAlignment="1">
      <alignment/>
    </xf>
    <xf numFmtId="44" fontId="61" fillId="0" borderId="10" xfId="44" applyFont="1" applyBorder="1" applyAlignment="1">
      <alignment horizontal="left"/>
    </xf>
    <xf numFmtId="49" fontId="61" fillId="0" borderId="10" xfId="44" applyNumberFormat="1" applyFont="1" applyBorder="1" applyAlignment="1">
      <alignment horizontal="right" wrapText="1"/>
    </xf>
    <xf numFmtId="0" fontId="61" fillId="0" borderId="10" xfId="0" applyFont="1" applyBorder="1" applyAlignment="1">
      <alignment horizontal="left" vertical="center" wrapText="1"/>
    </xf>
    <xf numFmtId="43" fontId="61" fillId="0" borderId="10" xfId="0" applyNumberFormat="1" applyFont="1" applyBorder="1" applyAlignment="1">
      <alignment horizontal="center" vertical="center" wrapText="1"/>
    </xf>
    <xf numFmtId="44" fontId="61" fillId="0" borderId="0" xfId="44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2" fontId="61" fillId="0" borderId="0" xfId="44" applyNumberFormat="1" applyFont="1" applyAlignment="1">
      <alignment horizontal="center" vertical="center" wrapText="1"/>
    </xf>
    <xf numFmtId="0" fontId="61" fillId="0" borderId="10" xfId="0" applyFont="1" applyFill="1" applyBorder="1" applyAlignment="1">
      <alignment horizontal="right" wrapText="1"/>
    </xf>
    <xf numFmtId="49" fontId="61" fillId="0" borderId="10" xfId="44" applyNumberFormat="1" applyFont="1" applyFill="1" applyBorder="1" applyAlignment="1">
      <alignment horizontal="right" wrapText="1"/>
    </xf>
    <xf numFmtId="0" fontId="61" fillId="34" borderId="10" xfId="0" applyFont="1" applyFill="1" applyBorder="1" applyAlignment="1">
      <alignment horizontal="left" vertical="center" wrapText="1"/>
    </xf>
    <xf numFmtId="175" fontId="61" fillId="0" borderId="10" xfId="0" applyNumberFormat="1" applyFont="1" applyBorder="1" applyAlignment="1">
      <alignment horizontal="center" vertical="center" wrapText="1"/>
    </xf>
    <xf numFmtId="43" fontId="61" fillId="0" borderId="0" xfId="0" applyNumberFormat="1" applyFont="1" applyAlignment="1">
      <alignment horizontal="right" wrapText="1"/>
    </xf>
    <xf numFmtId="49" fontId="61" fillId="0" borderId="0" xfId="0" applyNumberFormat="1" applyFont="1" applyAlignment="1">
      <alignment horizontal="right" wrapText="1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wrapText="1"/>
    </xf>
    <xf numFmtId="172" fontId="61" fillId="0" borderId="10" xfId="42" applyNumberFormat="1" applyFont="1" applyBorder="1" applyAlignment="1">
      <alignment horizontal="left" wrapText="1"/>
    </xf>
    <xf numFmtId="49" fontId="61" fillId="0" borderId="10" xfId="0" applyNumberFormat="1" applyFont="1" applyBorder="1" applyAlignment="1">
      <alignment horizontal="right" wrapText="1"/>
    </xf>
    <xf numFmtId="0" fontId="61" fillId="0" borderId="10" xfId="0" applyFont="1" applyBorder="1" applyAlignment="1">
      <alignment wrapText="1"/>
    </xf>
    <xf numFmtId="172" fontId="61" fillId="0" borderId="10" xfId="42" applyNumberFormat="1" applyFont="1" applyBorder="1" applyAlignment="1">
      <alignment horizontal="left"/>
    </xf>
    <xf numFmtId="49" fontId="61" fillId="0" borderId="10" xfId="44" applyNumberFormat="1" applyFont="1" applyFill="1" applyBorder="1" applyAlignment="1">
      <alignment horizontal="right"/>
    </xf>
    <xf numFmtId="0" fontId="63" fillId="0" borderId="0" xfId="0" applyFont="1" applyFill="1" applyAlignment="1">
      <alignment wrapText="1"/>
    </xf>
    <xf numFmtId="2" fontId="61" fillId="0" borderId="0" xfId="0" applyNumberFormat="1" applyFont="1" applyFill="1" applyAlignment="1">
      <alignment wrapText="1"/>
    </xf>
    <xf numFmtId="164" fontId="61" fillId="0" borderId="0" xfId="59" applyNumberFormat="1" applyFont="1" applyFill="1" applyAlignment="1">
      <alignment wrapText="1"/>
    </xf>
    <xf numFmtId="175" fontId="61" fillId="0" borderId="10" xfId="0" applyNumberFormat="1" applyFont="1" applyBorder="1" applyAlignment="1">
      <alignment wrapText="1"/>
    </xf>
    <xf numFmtId="172" fontId="61" fillId="0" borderId="10" xfId="42" applyNumberFormat="1" applyFont="1" applyBorder="1" applyAlignment="1">
      <alignment horizontal="right" wrapText="1"/>
    </xf>
    <xf numFmtId="49" fontId="61" fillId="0" borderId="0" xfId="44" applyNumberFormat="1" applyFont="1" applyFill="1" applyBorder="1" applyAlignment="1">
      <alignment horizontal="right"/>
    </xf>
    <xf numFmtId="44" fontId="61" fillId="0" borderId="0" xfId="0" applyNumberFormat="1" applyFont="1" applyFill="1" applyAlignment="1">
      <alignment wrapText="1"/>
    </xf>
    <xf numFmtId="0" fontId="61" fillId="0" borderId="10" xfId="0" applyFont="1" applyBorder="1" applyAlignment="1">
      <alignment horizontal="left"/>
    </xf>
    <xf numFmtId="44" fontId="54" fillId="0" borderId="0" xfId="44" applyFont="1" applyFill="1" applyAlignment="1">
      <alignment wrapText="1"/>
    </xf>
    <xf numFmtId="0" fontId="61" fillId="0" borderId="10" xfId="0" applyFont="1" applyBorder="1" applyAlignment="1">
      <alignment/>
    </xf>
    <xf numFmtId="49" fontId="61" fillId="0" borderId="10" xfId="0" applyNumberFormat="1" applyFont="1" applyBorder="1" applyAlignment="1">
      <alignment horizontal="right"/>
    </xf>
    <xf numFmtId="175" fontId="61" fillId="0" borderId="10" xfId="42" applyNumberFormat="1" applyFont="1" applyBorder="1" applyAlignment="1">
      <alignment/>
    </xf>
    <xf numFmtId="172" fontId="61" fillId="0" borderId="10" xfId="42" applyNumberFormat="1" applyFont="1" applyBorder="1" applyAlignment="1">
      <alignment horizontal="right"/>
    </xf>
    <xf numFmtId="43" fontId="61" fillId="0" borderId="0" xfId="0" applyNumberFormat="1" applyFont="1" applyAlignment="1">
      <alignment horizontal="right"/>
    </xf>
    <xf numFmtId="44" fontId="54" fillId="0" borderId="0" xfId="44" applyFont="1" applyFill="1" applyAlignment="1">
      <alignment/>
    </xf>
    <xf numFmtId="0" fontId="61" fillId="0" borderId="0" xfId="0" applyFont="1" applyFill="1" applyAlignment="1">
      <alignment/>
    </xf>
    <xf numFmtId="44" fontId="61" fillId="0" borderId="0" xfId="0" applyNumberFormat="1" applyFont="1" applyFill="1" applyAlignment="1">
      <alignment/>
    </xf>
    <xf numFmtId="164" fontId="61" fillId="0" borderId="0" xfId="59" applyNumberFormat="1" applyFont="1" applyFill="1" applyAlignment="1">
      <alignment/>
    </xf>
    <xf numFmtId="0" fontId="61" fillId="0" borderId="0" xfId="0" applyFont="1" applyAlignment="1">
      <alignment horizontal="right" wrapText="1"/>
    </xf>
    <xf numFmtId="175" fontId="61" fillId="0" borderId="0" xfId="42" applyNumberFormat="1" applyFont="1" applyAlignment="1">
      <alignment wrapText="1"/>
    </xf>
    <xf numFmtId="172" fontId="61" fillId="0" borderId="0" xfId="42" applyNumberFormat="1" applyFont="1" applyAlignment="1">
      <alignment horizontal="right" wrapText="1"/>
    </xf>
    <xf numFmtId="0" fontId="54" fillId="0" borderId="0" xfId="0" applyFont="1" applyAlignment="1">
      <alignment horizontal="center" wrapText="1"/>
    </xf>
    <xf numFmtId="44" fontId="54" fillId="0" borderId="0" xfId="44" applyFont="1" applyAlignment="1">
      <alignment wrapText="1"/>
    </xf>
    <xf numFmtId="43" fontId="2" fillId="0" borderId="0" xfId="42" applyFont="1" applyAlignment="1">
      <alignment wrapText="1"/>
    </xf>
    <xf numFmtId="9" fontId="32" fillId="0" borderId="10" xfId="0" applyNumberFormat="1" applyFont="1" applyBorder="1" applyAlignment="1">
      <alignment horizontal="center" wrapText="1"/>
    </xf>
    <xf numFmtId="43" fontId="32" fillId="0" borderId="0" xfId="0" applyNumberFormat="1" applyFont="1" applyFill="1" applyAlignment="1">
      <alignment horizontal="center" wrapText="1"/>
    </xf>
    <xf numFmtId="43" fontId="61" fillId="0" borderId="10" xfId="42" applyFont="1" applyBorder="1" applyAlignment="1">
      <alignment horizontal="center" vertical="center" wrapText="1"/>
    </xf>
    <xf numFmtId="43" fontId="61" fillId="0" borderId="10" xfId="42" applyFont="1" applyFill="1" applyBorder="1" applyAlignment="1">
      <alignment horizontal="center" vertical="center" wrapText="1"/>
    </xf>
    <xf numFmtId="43" fontId="61" fillId="0" borderId="10" xfId="42" applyFont="1" applyFill="1" applyBorder="1" applyAlignment="1">
      <alignment horizontal="center" wrapText="1"/>
    </xf>
    <xf numFmtId="43" fontId="61" fillId="34" borderId="10" xfId="42" applyFont="1" applyFill="1" applyBorder="1" applyAlignment="1">
      <alignment horizontal="center" wrapText="1"/>
    </xf>
    <xf numFmtId="43" fontId="61" fillId="0" borderId="10" xfId="42" applyFont="1" applyBorder="1" applyAlignment="1">
      <alignment horizontal="center"/>
    </xf>
    <xf numFmtId="175" fontId="61" fillId="0" borderId="10" xfId="42" applyNumberFormat="1" applyFont="1" applyBorder="1" applyAlignment="1">
      <alignment horizontal="center" wrapText="1"/>
    </xf>
    <xf numFmtId="43" fontId="61" fillId="0" borderId="10" xfId="42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150" zoomScaleNormal="150" zoomScalePageLayoutView="0" workbookViewId="0" topLeftCell="A1">
      <selection activeCell="D3" sqref="D3"/>
    </sheetView>
  </sheetViews>
  <sheetFormatPr defaultColWidth="10.57421875" defaultRowHeight="15"/>
  <cols>
    <col min="1" max="1" width="10.140625" style="32" customWidth="1"/>
    <col min="2" max="2" width="18.140625" style="32" customWidth="1"/>
    <col min="3" max="3" width="14.28125" style="32" customWidth="1"/>
    <col min="4" max="4" width="47.8515625" style="32" customWidth="1"/>
    <col min="5" max="5" width="21.00390625" style="32" customWidth="1"/>
    <col min="6" max="6" width="5.28125" style="32" customWidth="1"/>
    <col min="7" max="7" width="8.421875" style="32" customWidth="1"/>
    <col min="8" max="8" width="18.00390625" style="32" bestFit="1" customWidth="1"/>
    <col min="9" max="9" width="12.8515625" style="32" hidden="1" customWidth="1"/>
    <col min="10" max="11" width="11.8515625" style="32" hidden="1" customWidth="1"/>
    <col min="12" max="12" width="12.8515625" style="32" hidden="1" customWidth="1"/>
    <col min="13" max="13" width="10.421875" style="32" customWidth="1"/>
    <col min="14" max="16384" width="10.421875" style="32" customWidth="1"/>
  </cols>
  <sheetData>
    <row r="1" spans="1:6" ht="20.25" customHeight="1">
      <c r="A1" s="31" t="s">
        <v>103</v>
      </c>
      <c r="B1" s="31"/>
      <c r="C1" s="31"/>
      <c r="D1" s="31"/>
      <c r="E1" s="31"/>
      <c r="F1" s="31"/>
    </row>
    <row r="2" spans="2:6" ht="17.25" customHeight="1">
      <c r="B2" s="33"/>
      <c r="C2" s="34" t="s">
        <v>32</v>
      </c>
      <c r="D2" s="34"/>
      <c r="E2" s="33"/>
      <c r="F2" s="33"/>
    </row>
    <row r="3" spans="1:6" ht="18.75" customHeight="1">
      <c r="A3" s="35"/>
      <c r="B3" s="33"/>
      <c r="C3" s="33" t="s">
        <v>102</v>
      </c>
      <c r="D3" s="33"/>
      <c r="E3" s="33"/>
      <c r="F3" s="33"/>
    </row>
    <row r="4" spans="1:6" ht="10.5" customHeight="1">
      <c r="A4" s="36"/>
      <c r="B4" s="36"/>
      <c r="C4" s="36"/>
      <c r="D4" s="36"/>
      <c r="E4" s="36"/>
      <c r="F4" s="31"/>
    </row>
    <row r="5" spans="1:6" ht="15.75" customHeight="1">
      <c r="A5" s="35" t="s">
        <v>36</v>
      </c>
      <c r="B5" s="33"/>
      <c r="C5" s="33"/>
      <c r="D5" s="33"/>
      <c r="E5" s="33"/>
      <c r="F5" s="33"/>
    </row>
    <row r="6" spans="1:6" ht="19.5" customHeight="1">
      <c r="A6" s="37" t="s">
        <v>7</v>
      </c>
      <c r="B6" s="38" t="s">
        <v>3</v>
      </c>
      <c r="C6" s="37" t="s">
        <v>2</v>
      </c>
      <c r="D6" s="37" t="s">
        <v>1</v>
      </c>
      <c r="E6" s="39"/>
      <c r="F6" s="40"/>
    </row>
    <row r="7" spans="1:7" s="45" customFormat="1" ht="15">
      <c r="A7" s="41">
        <v>43548</v>
      </c>
      <c r="B7" s="41" t="s">
        <v>8</v>
      </c>
      <c r="C7" s="42">
        <v>945000</v>
      </c>
      <c r="D7" s="43" t="s">
        <v>81</v>
      </c>
      <c r="E7" s="104" t="s">
        <v>6</v>
      </c>
      <c r="F7" s="44"/>
      <c r="G7" s="45" t="s">
        <v>6</v>
      </c>
    </row>
    <row r="8" spans="1:6" ht="10.5" customHeight="1">
      <c r="A8" s="36"/>
      <c r="B8" s="36"/>
      <c r="C8" s="36"/>
      <c r="D8" s="36"/>
      <c r="E8" s="36"/>
      <c r="F8" s="31"/>
    </row>
    <row r="9" spans="1:6" ht="15">
      <c r="A9" s="35" t="s">
        <v>37</v>
      </c>
      <c r="B9" s="33"/>
      <c r="C9" s="46" t="s">
        <v>6</v>
      </c>
      <c r="D9" s="33" t="s">
        <v>6</v>
      </c>
      <c r="E9" s="33" t="s">
        <v>6</v>
      </c>
      <c r="F9" s="47"/>
    </row>
    <row r="10" spans="1:6" ht="33" customHeight="1">
      <c r="A10" s="48" t="s">
        <v>7</v>
      </c>
      <c r="B10" s="48" t="s">
        <v>0</v>
      </c>
      <c r="C10" s="48" t="s">
        <v>2</v>
      </c>
      <c r="D10" s="49" t="s">
        <v>1</v>
      </c>
      <c r="E10" s="50" t="s">
        <v>33</v>
      </c>
      <c r="F10" s="47" t="s">
        <v>6</v>
      </c>
    </row>
    <row r="11" spans="1:13" ht="45">
      <c r="A11" s="51">
        <v>72130</v>
      </c>
      <c r="B11" s="51">
        <v>116</v>
      </c>
      <c r="C11" s="105">
        <f>Worksheet!$C$21</f>
        <v>533125</v>
      </c>
      <c r="D11" s="52" t="s">
        <v>100</v>
      </c>
      <c r="E11" s="53" t="s">
        <v>34</v>
      </c>
      <c r="F11" s="47" t="s">
        <v>6</v>
      </c>
      <c r="G11" s="54"/>
      <c r="H11" s="55"/>
      <c r="I11" s="32">
        <v>114503.64</v>
      </c>
      <c r="J11" s="56">
        <f>I11*6.2%</f>
        <v>7099.22568</v>
      </c>
      <c r="K11" s="56">
        <f>I11*1.45%</f>
        <v>1660.30278</v>
      </c>
      <c r="L11" s="56">
        <f>I11*12.34%</f>
        <v>14129.749176</v>
      </c>
      <c r="M11" s="57"/>
    </row>
    <row r="12" spans="1:13" ht="15">
      <c r="A12" s="51">
        <v>72130</v>
      </c>
      <c r="B12" s="51">
        <v>116</v>
      </c>
      <c r="C12" s="105">
        <f>Worksheet!$C$13</f>
        <v>20010</v>
      </c>
      <c r="D12" s="52" t="s">
        <v>97</v>
      </c>
      <c r="E12" s="103" t="s">
        <v>99</v>
      </c>
      <c r="F12" s="47"/>
      <c r="G12" s="54"/>
      <c r="H12" s="55"/>
      <c r="J12" s="56"/>
      <c r="K12" s="56"/>
      <c r="L12" s="56"/>
      <c r="M12" s="57"/>
    </row>
    <row r="13" spans="1:13" ht="15">
      <c r="A13" s="51">
        <v>72130</v>
      </c>
      <c r="B13" s="51">
        <v>116</v>
      </c>
      <c r="C13" s="105">
        <f>Worksheet!$C$20</f>
        <v>9917</v>
      </c>
      <c r="D13" s="52" t="s">
        <v>76</v>
      </c>
      <c r="E13" s="53" t="s">
        <v>101</v>
      </c>
      <c r="F13" s="47"/>
      <c r="G13" s="54"/>
      <c r="H13" s="55"/>
      <c r="J13" s="56"/>
      <c r="K13" s="56"/>
      <c r="L13" s="56"/>
      <c r="M13" s="57"/>
    </row>
    <row r="14" spans="1:13" ht="30">
      <c r="A14" s="51">
        <v>72220</v>
      </c>
      <c r="B14" s="51">
        <v>189</v>
      </c>
      <c r="C14" s="105">
        <f>Worksheet!$C$19</f>
        <v>250852</v>
      </c>
      <c r="D14" s="58" t="s">
        <v>65</v>
      </c>
      <c r="E14" s="53" t="s">
        <v>34</v>
      </c>
      <c r="F14" s="47"/>
      <c r="G14" s="54"/>
      <c r="H14" s="55"/>
      <c r="J14" s="56"/>
      <c r="K14" s="56"/>
      <c r="L14" s="56"/>
      <c r="M14" s="57"/>
    </row>
    <row r="15" spans="1:13" ht="21" customHeight="1">
      <c r="A15" s="51">
        <v>72310</v>
      </c>
      <c r="B15" s="59">
        <v>320</v>
      </c>
      <c r="C15" s="105">
        <v>2500</v>
      </c>
      <c r="D15" s="60" t="s">
        <v>4</v>
      </c>
      <c r="E15" s="61" t="s">
        <v>6</v>
      </c>
      <c r="F15" s="47" t="s">
        <v>6</v>
      </c>
      <c r="G15" s="62" t="s">
        <v>6</v>
      </c>
      <c r="H15" s="55"/>
      <c r="M15" s="57"/>
    </row>
    <row r="16" spans="1:13" ht="15">
      <c r="A16" s="51">
        <v>72130</v>
      </c>
      <c r="B16" s="59" t="s">
        <v>49</v>
      </c>
      <c r="C16" s="105">
        <v>500</v>
      </c>
      <c r="D16" s="60" t="s">
        <v>48</v>
      </c>
      <c r="E16" s="63"/>
      <c r="F16" s="47"/>
      <c r="G16" s="64"/>
      <c r="H16" s="55"/>
      <c r="M16" s="57"/>
    </row>
    <row r="17" spans="1:13" ht="15">
      <c r="A17" s="51">
        <v>72130</v>
      </c>
      <c r="B17" s="59">
        <v>355</v>
      </c>
      <c r="C17" s="105">
        <v>750</v>
      </c>
      <c r="D17" s="60" t="s">
        <v>5</v>
      </c>
      <c r="E17" s="63"/>
      <c r="F17" s="47"/>
      <c r="G17" s="62"/>
      <c r="H17" s="55"/>
      <c r="M17" s="57"/>
    </row>
    <row r="18" spans="1:13" ht="15">
      <c r="A18" s="51">
        <v>72130</v>
      </c>
      <c r="B18" s="59">
        <v>355</v>
      </c>
      <c r="C18" s="105">
        <f>'Est out of town travel'!$C$6</f>
        <v>10020</v>
      </c>
      <c r="D18" s="60" t="s">
        <v>87</v>
      </c>
      <c r="E18" s="63"/>
      <c r="F18" s="47"/>
      <c r="G18" s="62"/>
      <c r="H18" s="55"/>
      <c r="M18" s="57"/>
    </row>
    <row r="19" spans="1:13" ht="15">
      <c r="A19" s="65">
        <v>72130</v>
      </c>
      <c r="B19" s="66" t="s">
        <v>44</v>
      </c>
      <c r="C19" s="106">
        <v>3500</v>
      </c>
      <c r="D19" s="60" t="s">
        <v>45</v>
      </c>
      <c r="E19" s="63"/>
      <c r="F19" s="47"/>
      <c r="G19" s="62"/>
      <c r="H19" s="55"/>
      <c r="M19" s="57"/>
    </row>
    <row r="20" spans="1:13" ht="15">
      <c r="A20" s="65">
        <v>72130</v>
      </c>
      <c r="B20" s="66">
        <v>499</v>
      </c>
      <c r="C20" s="107">
        <v>1000</v>
      </c>
      <c r="D20" s="60" t="s">
        <v>46</v>
      </c>
      <c r="E20" s="63"/>
      <c r="F20" s="47"/>
      <c r="G20" s="62"/>
      <c r="H20" s="55"/>
      <c r="M20" s="57"/>
    </row>
    <row r="21" spans="1:13" ht="15">
      <c r="A21" s="65">
        <v>72130</v>
      </c>
      <c r="B21" s="66" t="s">
        <v>47</v>
      </c>
      <c r="C21" s="108">
        <v>28257</v>
      </c>
      <c r="D21" s="67" t="s">
        <v>52</v>
      </c>
      <c r="E21" s="63"/>
      <c r="F21" s="47"/>
      <c r="G21" s="62"/>
      <c r="H21" s="55"/>
      <c r="M21" s="57"/>
    </row>
    <row r="22" spans="1:13" ht="15">
      <c r="A22" s="65">
        <v>72130</v>
      </c>
      <c r="B22" s="66">
        <v>524</v>
      </c>
      <c r="C22" s="107">
        <v>3000</v>
      </c>
      <c r="D22" s="60" t="s">
        <v>86</v>
      </c>
      <c r="E22" s="68" t="s">
        <v>6</v>
      </c>
      <c r="F22" s="69" t="s">
        <v>6</v>
      </c>
      <c r="G22" s="70"/>
      <c r="H22" s="55"/>
      <c r="M22" s="57"/>
    </row>
    <row r="23" spans="1:13" ht="15">
      <c r="A23" s="51">
        <v>72130</v>
      </c>
      <c r="B23" s="66" t="s">
        <v>47</v>
      </c>
      <c r="C23" s="107">
        <v>730</v>
      </c>
      <c r="D23" s="71" t="s">
        <v>53</v>
      </c>
      <c r="E23" s="68"/>
      <c r="F23" s="69"/>
      <c r="G23" s="70"/>
      <c r="H23" s="55"/>
      <c r="M23" s="57"/>
    </row>
    <row r="24" spans="1:13" ht="15">
      <c r="A24" s="65">
        <v>72520</v>
      </c>
      <c r="B24" s="72">
        <v>189</v>
      </c>
      <c r="C24" s="107">
        <v>22632</v>
      </c>
      <c r="D24" s="73" t="s">
        <v>50</v>
      </c>
      <c r="E24" s="74" t="s">
        <v>54</v>
      </c>
      <c r="F24" s="69"/>
      <c r="G24" s="5"/>
      <c r="H24" s="55"/>
      <c r="M24" s="57"/>
    </row>
    <row r="25" spans="1:13" ht="15">
      <c r="A25" s="51">
        <v>72510</v>
      </c>
      <c r="B25" s="75">
        <v>119</v>
      </c>
      <c r="C25" s="109">
        <v>606</v>
      </c>
      <c r="D25" s="76" t="s">
        <v>51</v>
      </c>
      <c r="E25" s="77" t="s">
        <v>59</v>
      </c>
      <c r="F25" s="69"/>
      <c r="G25" s="5"/>
      <c r="H25" s="55"/>
      <c r="M25" s="57"/>
    </row>
    <row r="26" spans="1:13" ht="15">
      <c r="A26" s="51">
        <v>72130</v>
      </c>
      <c r="B26" s="75">
        <v>135</v>
      </c>
      <c r="C26" s="109">
        <v>5577</v>
      </c>
      <c r="D26" s="76" t="s">
        <v>55</v>
      </c>
      <c r="E26" s="77" t="s">
        <v>60</v>
      </c>
      <c r="F26" s="69"/>
      <c r="G26" s="5"/>
      <c r="H26" s="55"/>
      <c r="M26" s="57"/>
    </row>
    <row r="27" spans="1:13" ht="15">
      <c r="A27" s="51">
        <v>72130</v>
      </c>
      <c r="B27" s="75">
        <v>189</v>
      </c>
      <c r="C27" s="109">
        <v>6213</v>
      </c>
      <c r="D27" s="76" t="s">
        <v>28</v>
      </c>
      <c r="E27" s="77" t="s">
        <v>61</v>
      </c>
      <c r="F27" s="69"/>
      <c r="G27" s="5"/>
      <c r="H27" s="55"/>
      <c r="M27" s="57"/>
    </row>
    <row r="28" spans="1:13" ht="15">
      <c r="A28" s="51">
        <v>72180</v>
      </c>
      <c r="B28" s="75">
        <v>189</v>
      </c>
      <c r="C28" s="109">
        <v>10225</v>
      </c>
      <c r="D28" s="76" t="s">
        <v>41</v>
      </c>
      <c r="E28" s="77" t="s">
        <v>56</v>
      </c>
      <c r="F28" s="69"/>
      <c r="G28" s="5"/>
      <c r="H28" s="55"/>
      <c r="M28" s="57"/>
    </row>
    <row r="29" spans="1:13" ht="15">
      <c r="A29" s="51">
        <v>72210</v>
      </c>
      <c r="B29" s="75">
        <v>399</v>
      </c>
      <c r="C29" s="109">
        <v>5372</v>
      </c>
      <c r="D29" s="76" t="s">
        <v>29</v>
      </c>
      <c r="E29" s="77" t="s">
        <v>62</v>
      </c>
      <c r="F29" s="69"/>
      <c r="G29" s="5"/>
      <c r="H29" s="55"/>
      <c r="M29" s="57"/>
    </row>
    <row r="30" spans="1:8" s="45" customFormat="1" ht="15">
      <c r="A30" s="51">
        <v>72110</v>
      </c>
      <c r="B30" s="75">
        <v>189</v>
      </c>
      <c r="C30" s="109">
        <v>8518</v>
      </c>
      <c r="D30" s="76" t="s">
        <v>30</v>
      </c>
      <c r="E30" s="77" t="s">
        <v>57</v>
      </c>
      <c r="F30" s="69"/>
      <c r="G30" s="5"/>
      <c r="H30" s="55"/>
    </row>
    <row r="31" spans="1:8" s="45" customFormat="1" ht="15">
      <c r="A31" s="51">
        <v>72620</v>
      </c>
      <c r="B31" s="75">
        <v>105</v>
      </c>
      <c r="C31" s="109">
        <v>7400</v>
      </c>
      <c r="D31" s="76" t="s">
        <v>42</v>
      </c>
      <c r="E31" s="77" t="s">
        <v>80</v>
      </c>
      <c r="F31" s="69"/>
      <c r="G31" s="5"/>
      <c r="H31" s="55"/>
    </row>
    <row r="32" spans="1:12" s="45" customFormat="1" ht="16.5" customHeight="1">
      <c r="A32" s="51">
        <v>72130</v>
      </c>
      <c r="B32" s="78">
        <v>170</v>
      </c>
      <c r="C32" s="109">
        <v>8738</v>
      </c>
      <c r="D32" s="76" t="s">
        <v>31</v>
      </c>
      <c r="E32" s="77" t="s">
        <v>58</v>
      </c>
      <c r="F32" s="69"/>
      <c r="G32" s="5"/>
      <c r="H32" s="55"/>
      <c r="J32" s="79"/>
      <c r="K32" s="79"/>
      <c r="L32" s="79"/>
    </row>
    <row r="33" spans="1:12" s="45" customFormat="1" ht="15">
      <c r="A33" s="76">
        <v>72810</v>
      </c>
      <c r="B33" s="75">
        <v>189</v>
      </c>
      <c r="C33" s="109">
        <v>5558</v>
      </c>
      <c r="D33" s="76" t="s">
        <v>43</v>
      </c>
      <c r="E33" s="77" t="s">
        <v>79</v>
      </c>
      <c r="F33" s="69"/>
      <c r="G33" s="5"/>
      <c r="H33" s="55"/>
      <c r="I33" s="80"/>
      <c r="J33" s="81"/>
      <c r="K33" s="81"/>
      <c r="L33" s="81"/>
    </row>
    <row r="34" spans="1:12" s="45" customFormat="1" ht="15">
      <c r="A34" s="76"/>
      <c r="B34" s="76"/>
      <c r="C34" s="110" t="s">
        <v>6</v>
      </c>
      <c r="D34" s="82" t="s">
        <v>6</v>
      </c>
      <c r="E34" s="83"/>
      <c r="F34" s="69"/>
      <c r="G34" s="84"/>
      <c r="I34" s="85"/>
      <c r="J34" s="81"/>
      <c r="K34" s="81"/>
      <c r="L34" s="81"/>
    </row>
    <row r="35" spans="1:12" s="45" customFormat="1" ht="15">
      <c r="A35" s="86" t="s">
        <v>63</v>
      </c>
      <c r="B35" s="78"/>
      <c r="C35" s="111">
        <f>SUM(C11:C33)</f>
        <v>945000</v>
      </c>
      <c r="D35" s="82" t="s">
        <v>6</v>
      </c>
      <c r="E35" s="83"/>
      <c r="F35" s="69"/>
      <c r="G35" s="87"/>
      <c r="I35" s="85"/>
      <c r="J35" s="81"/>
      <c r="K35" s="81"/>
      <c r="L35" s="81"/>
    </row>
    <row r="36" spans="1:12" s="94" customFormat="1" ht="13.5">
      <c r="A36" s="88" t="s">
        <v>64</v>
      </c>
      <c r="B36" s="89"/>
      <c r="C36" s="90"/>
      <c r="D36" s="88"/>
      <c r="E36" s="91"/>
      <c r="F36" s="92"/>
      <c r="G36" s="93"/>
      <c r="I36" s="95"/>
      <c r="J36" s="96"/>
      <c r="K36" s="96"/>
      <c r="L36" s="96"/>
    </row>
    <row r="37" spans="1:12" s="45" customFormat="1" ht="15">
      <c r="A37" s="97"/>
      <c r="B37" s="70"/>
      <c r="C37" s="98" t="s">
        <v>6</v>
      </c>
      <c r="D37" s="32"/>
      <c r="E37" s="99"/>
      <c r="F37" s="69"/>
      <c r="G37" s="87"/>
      <c r="I37" s="85"/>
      <c r="J37" s="81"/>
      <c r="K37" s="81"/>
      <c r="L37" s="81"/>
    </row>
    <row r="38" spans="1:12" s="45" customFormat="1" ht="15">
      <c r="A38" s="32"/>
      <c r="B38" s="70"/>
      <c r="C38" s="98"/>
      <c r="D38" s="32" t="s">
        <v>6</v>
      </c>
      <c r="E38" s="99"/>
      <c r="F38" s="69"/>
      <c r="G38" s="87"/>
      <c r="I38" s="85"/>
      <c r="J38" s="81"/>
      <c r="K38" s="81"/>
      <c r="L38" s="81"/>
    </row>
    <row r="39" spans="1:12" ht="31.5" customHeight="1">
      <c r="A39" s="97"/>
      <c r="B39" s="70"/>
      <c r="C39" s="98" t="s">
        <v>6</v>
      </c>
      <c r="F39" s="100"/>
      <c r="G39" s="101"/>
      <c r="I39" s="32">
        <v>43910.88</v>
      </c>
      <c r="J39" s="56">
        <f>I39*6.2%</f>
        <v>2722.4745599999997</v>
      </c>
      <c r="K39" s="56">
        <f>I39*1.45%</f>
        <v>636.7077599999999</v>
      </c>
      <c r="L39" s="56">
        <f>I39*12.34%</f>
        <v>5418.602591999999</v>
      </c>
    </row>
    <row r="40" spans="1:7" ht="13.5">
      <c r="A40" s="4"/>
      <c r="C40" s="98"/>
      <c r="D40" s="54"/>
      <c r="F40" s="100"/>
      <c r="G40" s="101"/>
    </row>
    <row r="41" spans="3:7" ht="13.5">
      <c r="C41" s="55"/>
      <c r="E41" s="100"/>
      <c r="F41" s="100"/>
      <c r="G41" s="101"/>
    </row>
    <row r="42" spans="3:7" ht="13.5">
      <c r="C42" s="55"/>
      <c r="E42" s="100"/>
      <c r="F42" s="100"/>
      <c r="G42" s="101"/>
    </row>
    <row r="43" spans="3:7" ht="13.5">
      <c r="C43" s="55"/>
      <c r="E43" s="100"/>
      <c r="F43" s="100"/>
      <c r="G43" s="101"/>
    </row>
    <row r="44" spans="3:7" ht="15">
      <c r="C44" s="55" t="s">
        <v>6</v>
      </c>
      <c r="E44" s="100"/>
      <c r="F44" s="100"/>
      <c r="G44" s="101"/>
    </row>
    <row r="45" spans="3:5" ht="13.5">
      <c r="C45" s="55"/>
      <c r="E45" s="100"/>
    </row>
    <row r="46" spans="3:5" ht="13.5">
      <c r="C46" s="55"/>
      <c r="E46" s="100"/>
    </row>
    <row r="47" spans="3:5" ht="13.5">
      <c r="C47" s="55"/>
      <c r="E47" s="100"/>
    </row>
    <row r="48" spans="3:5" ht="13.5">
      <c r="C48" s="55"/>
      <c r="E48" s="100"/>
    </row>
    <row r="49" spans="3:5" ht="13.5">
      <c r="C49" s="55"/>
      <c r="E49" s="100"/>
    </row>
    <row r="50" spans="3:5" ht="13.5">
      <c r="C50" s="55"/>
      <c r="E50" s="100"/>
    </row>
    <row r="51" spans="3:5" ht="13.5">
      <c r="C51" s="55"/>
      <c r="E51" s="100"/>
    </row>
    <row r="52" spans="3:5" ht="13.5">
      <c r="C52" s="55"/>
      <c r="E52" s="100"/>
    </row>
    <row r="53" spans="3:5" ht="13.5">
      <c r="C53" s="55"/>
      <c r="E53" s="100"/>
    </row>
    <row r="54" spans="3:5" ht="13.5">
      <c r="C54" s="55"/>
      <c r="E54" s="100"/>
    </row>
    <row r="55" spans="3:5" ht="13.5">
      <c r="C55" s="55"/>
      <c r="E55" s="100"/>
    </row>
    <row r="56" spans="3:5" ht="13.5">
      <c r="C56" s="55"/>
      <c r="E56" s="100"/>
    </row>
    <row r="57" spans="3:5" ht="13.5">
      <c r="C57" s="55"/>
      <c r="E57" s="100"/>
    </row>
    <row r="58" spans="3:5" ht="13.5">
      <c r="C58" s="55"/>
      <c r="E58" s="100"/>
    </row>
    <row r="59" spans="3:5" ht="13.5">
      <c r="C59" s="55"/>
      <c r="E59" s="100"/>
    </row>
    <row r="60" spans="3:5" ht="13.5">
      <c r="C60" s="55"/>
      <c r="E60" s="100"/>
    </row>
    <row r="61" spans="3:5" ht="13.5">
      <c r="C61" s="55"/>
      <c r="E61" s="100"/>
    </row>
    <row r="62" spans="3:5" ht="13.5">
      <c r="C62" s="55"/>
      <c r="E62" s="100"/>
    </row>
    <row r="63" ht="15">
      <c r="C63" s="102" t="s">
        <v>6</v>
      </c>
    </row>
  </sheetData>
  <sheetProtection/>
  <printOptions gridLines="1"/>
  <pageMargins left="0" right="0" top="0.5" bottom="0.5" header="0.3" footer="0.3"/>
  <pageSetup fitToHeight="0" fitToWidth="1"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zoomScalePageLayoutView="0" workbookViewId="0" topLeftCell="A1">
      <selection activeCell="C4" sqref="C4"/>
    </sheetView>
  </sheetViews>
  <sheetFormatPr defaultColWidth="8.8515625" defaultRowHeight="15"/>
  <cols>
    <col min="1" max="1" width="8.8515625" style="0" customWidth="1"/>
    <col min="2" max="2" width="14.7109375" style="0" customWidth="1"/>
    <col min="3" max="3" width="10.421875" style="0" bestFit="1" customWidth="1"/>
  </cols>
  <sheetData>
    <row r="1" ht="15">
      <c r="B1" t="s">
        <v>93</v>
      </c>
    </row>
    <row r="2" spans="2:3" ht="15">
      <c r="B2" t="s">
        <v>91</v>
      </c>
      <c r="C2" s="29">
        <f>750*4</f>
        <v>3000</v>
      </c>
    </row>
    <row r="3" spans="2:3" ht="15">
      <c r="B3" t="s">
        <v>88</v>
      </c>
      <c r="C3" s="29">
        <v>3000</v>
      </c>
    </row>
    <row r="4" spans="2:3" ht="15">
      <c r="B4" t="s">
        <v>89</v>
      </c>
      <c r="C4" s="29">
        <f>135*3*4</f>
        <v>1620</v>
      </c>
    </row>
    <row r="5" spans="2:3" ht="15">
      <c r="B5" t="s">
        <v>90</v>
      </c>
      <c r="C5" s="30">
        <f>200*3*4</f>
        <v>2400</v>
      </c>
    </row>
    <row r="6" spans="2:3" ht="15">
      <c r="B6" t="s">
        <v>92</v>
      </c>
      <c r="C6" s="29">
        <f>SUM(C2:C5)</f>
        <v>10020</v>
      </c>
    </row>
    <row r="7" ht="15">
      <c r="C7" s="29" t="s">
        <v>6</v>
      </c>
    </row>
    <row r="8" ht="15">
      <c r="C8" s="29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28.28125" style="9" customWidth="1"/>
    <col min="2" max="2" width="16.421875" style="9" customWidth="1"/>
    <col min="3" max="3" width="13.8515625" style="9" customWidth="1"/>
    <col min="4" max="4" width="21.7109375" style="9" customWidth="1"/>
    <col min="5" max="5" width="10.421875" style="9" customWidth="1"/>
    <col min="6" max="6" width="9.8515625" style="9" customWidth="1"/>
    <col min="7" max="7" width="8.8515625" style="9" customWidth="1"/>
    <col min="8" max="8" width="13.00390625" style="9" bestFit="1" customWidth="1"/>
    <col min="9" max="16384" width="8.8515625" style="9" customWidth="1"/>
  </cols>
  <sheetData>
    <row r="2" spans="1:6" ht="15.75">
      <c r="A2" s="6" t="s">
        <v>9</v>
      </c>
      <c r="B2" s="7"/>
      <c r="C2" s="7"/>
      <c r="D2" s="7"/>
      <c r="E2" s="7"/>
      <c r="F2" s="8"/>
    </row>
    <row r="3" spans="1:6" ht="15.75">
      <c r="A3" s="10" t="s">
        <v>15</v>
      </c>
      <c r="B3" s="11"/>
      <c r="C3" s="11"/>
      <c r="D3" s="11"/>
      <c r="E3" s="11"/>
      <c r="F3" s="12"/>
    </row>
    <row r="4" spans="1:6" s="16" customFormat="1" ht="67.5">
      <c r="A4" s="13" t="s">
        <v>10</v>
      </c>
      <c r="B4" s="13" t="s">
        <v>11</v>
      </c>
      <c r="C4" s="14" t="s">
        <v>12</v>
      </c>
      <c r="D4" s="13" t="s">
        <v>13</v>
      </c>
      <c r="E4" s="13" t="s">
        <v>14</v>
      </c>
      <c r="F4" s="15" t="s">
        <v>16</v>
      </c>
    </row>
    <row r="5" spans="1:8" ht="33.75">
      <c r="A5" s="1" t="s">
        <v>38</v>
      </c>
      <c r="B5" s="13" t="s">
        <v>40</v>
      </c>
      <c r="C5" s="28">
        <v>125426</v>
      </c>
      <c r="D5" s="1" t="s">
        <v>39</v>
      </c>
      <c r="E5" s="17">
        <v>1</v>
      </c>
      <c r="F5" s="13" t="s">
        <v>6</v>
      </c>
      <c r="H5" s="27"/>
    </row>
    <row r="6" spans="1:8" ht="33.75">
      <c r="A6" s="3" t="s">
        <v>38</v>
      </c>
      <c r="B6" s="13" t="s">
        <v>35</v>
      </c>
      <c r="C6" s="28">
        <v>125426</v>
      </c>
      <c r="D6" s="2" t="s">
        <v>39</v>
      </c>
      <c r="E6" s="17">
        <v>1</v>
      </c>
      <c r="F6" s="13" t="s">
        <v>6</v>
      </c>
      <c r="H6" s="27" t="s">
        <v>6</v>
      </c>
    </row>
    <row r="7" spans="1:8" ht="33.75">
      <c r="A7" s="13" t="s">
        <v>75</v>
      </c>
      <c r="B7" s="18" t="s">
        <v>85</v>
      </c>
      <c r="C7" s="19">
        <v>9917</v>
      </c>
      <c r="D7" s="13" t="s">
        <v>74</v>
      </c>
      <c r="E7" s="20">
        <v>0.1</v>
      </c>
      <c r="F7" s="13"/>
      <c r="H7" s="27"/>
    </row>
    <row r="8" spans="1:8" ht="33.75">
      <c r="A8" s="18" t="s">
        <v>66</v>
      </c>
      <c r="B8" s="13" t="s">
        <v>67</v>
      </c>
      <c r="C8" s="14">
        <v>125566</v>
      </c>
      <c r="D8" s="13" t="s">
        <v>70</v>
      </c>
      <c r="E8" s="20">
        <v>1</v>
      </c>
      <c r="F8" s="18"/>
      <c r="H8" s="27"/>
    </row>
    <row r="9" spans="1:8" ht="33.75">
      <c r="A9" s="18" t="s">
        <v>66</v>
      </c>
      <c r="B9" s="18" t="s">
        <v>82</v>
      </c>
      <c r="C9" s="19">
        <v>127300</v>
      </c>
      <c r="D9" s="13" t="s">
        <v>71</v>
      </c>
      <c r="E9" s="20">
        <v>1</v>
      </c>
      <c r="F9" s="18"/>
      <c r="H9" s="27"/>
    </row>
    <row r="10" spans="1:8" ht="33.75">
      <c r="A10" s="18" t="s">
        <v>66</v>
      </c>
      <c r="B10" s="13" t="s">
        <v>68</v>
      </c>
      <c r="C10" s="19">
        <v>100654</v>
      </c>
      <c r="D10" s="13" t="s">
        <v>72</v>
      </c>
      <c r="E10" s="20">
        <v>1</v>
      </c>
      <c r="F10" s="18"/>
      <c r="H10" s="27"/>
    </row>
    <row r="11" spans="1:8" ht="15.75">
      <c r="A11" s="18" t="s">
        <v>66</v>
      </c>
      <c r="B11" s="18" t="s">
        <v>69</v>
      </c>
      <c r="C11" s="19">
        <v>76075</v>
      </c>
      <c r="D11" s="18" t="s">
        <v>73</v>
      </c>
      <c r="E11" s="20">
        <v>1</v>
      </c>
      <c r="F11" s="18"/>
      <c r="H11" s="27"/>
    </row>
    <row r="12" spans="1:8" ht="33.75">
      <c r="A12" s="18" t="s">
        <v>66</v>
      </c>
      <c r="B12" s="18" t="s">
        <v>84</v>
      </c>
      <c r="C12" s="19">
        <v>103530</v>
      </c>
      <c r="D12" s="13" t="s">
        <v>83</v>
      </c>
      <c r="E12" s="20">
        <v>1</v>
      </c>
      <c r="F12" s="18"/>
      <c r="H12" s="26"/>
    </row>
    <row r="13" spans="1:8" ht="16.5">
      <c r="A13" s="18" t="s">
        <v>96</v>
      </c>
      <c r="B13" s="18" t="s">
        <v>95</v>
      </c>
      <c r="C13" s="19">
        <v>20010</v>
      </c>
      <c r="D13" s="13" t="s">
        <v>94</v>
      </c>
      <c r="E13" s="20">
        <v>0.1</v>
      </c>
      <c r="F13" s="13"/>
      <c r="H13" s="27"/>
    </row>
    <row r="14" spans="1:6" ht="15.75">
      <c r="A14" s="18" t="s">
        <v>6</v>
      </c>
      <c r="B14" s="18"/>
      <c r="C14" s="19" t="s">
        <v>6</v>
      </c>
      <c r="D14" s="18"/>
      <c r="E14" s="18"/>
      <c r="F14" s="18"/>
    </row>
    <row r="15" spans="1:6" ht="15.75">
      <c r="A15" s="18"/>
      <c r="B15" s="18"/>
      <c r="C15" s="19"/>
      <c r="D15" s="18"/>
      <c r="E15" s="18"/>
      <c r="F15" s="18"/>
    </row>
    <row r="16" spans="1:6" ht="15.75">
      <c r="A16" s="18"/>
      <c r="B16" s="18"/>
      <c r="C16" s="19"/>
      <c r="D16" s="18"/>
      <c r="E16" s="18"/>
      <c r="F16" s="18"/>
    </row>
    <row r="17" spans="1:6" ht="15.75">
      <c r="A17" s="18"/>
      <c r="B17" s="18"/>
      <c r="C17" s="18"/>
      <c r="D17" s="18"/>
      <c r="E17" s="18"/>
      <c r="F17" s="18"/>
    </row>
    <row r="18" spans="1:6" ht="15.75">
      <c r="A18" s="18"/>
      <c r="B18" s="18" t="s">
        <v>98</v>
      </c>
      <c r="C18" s="25">
        <f>SUM(C13)</f>
        <v>20010</v>
      </c>
      <c r="D18" s="18"/>
      <c r="E18" s="18"/>
      <c r="F18" s="18"/>
    </row>
    <row r="19" spans="1:6" ht="15.75">
      <c r="A19" s="18"/>
      <c r="B19" s="18" t="s">
        <v>77</v>
      </c>
      <c r="C19" s="25">
        <f>SUM(C5:C6)</f>
        <v>250852</v>
      </c>
      <c r="D19" s="18"/>
      <c r="E19" s="18"/>
      <c r="F19" s="18"/>
    </row>
    <row r="20" spans="1:6" ht="15.75">
      <c r="A20" s="18"/>
      <c r="B20" s="18" t="s">
        <v>78</v>
      </c>
      <c r="C20" s="25">
        <v>9917</v>
      </c>
      <c r="D20" s="18"/>
      <c r="E20" s="18"/>
      <c r="F20" s="18"/>
    </row>
    <row r="21" spans="1:6" ht="15.75">
      <c r="A21" s="18"/>
      <c r="B21" s="18" t="s">
        <v>66</v>
      </c>
      <c r="C21" s="25">
        <f>SUM(C8:C12)</f>
        <v>533125</v>
      </c>
      <c r="D21" s="18"/>
      <c r="E21" s="18"/>
      <c r="F21" s="18"/>
    </row>
    <row r="22" ht="15.75">
      <c r="C22" s="26">
        <f>SUM(C18:C21)</f>
        <v>813904</v>
      </c>
    </row>
    <row r="23" ht="15.75">
      <c r="C23" s="26" t="s">
        <v>6</v>
      </c>
    </row>
    <row r="24" ht="15.75">
      <c r="C24" s="26" t="s">
        <v>6</v>
      </c>
    </row>
  </sheetData>
  <sheetProtection/>
  <printOptions/>
  <pageMargins left="0.25" right="0.25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6" sqref="E6"/>
    </sheetView>
  </sheetViews>
  <sheetFormatPr defaultColWidth="8.8515625" defaultRowHeight="15"/>
  <cols>
    <col min="1" max="16384" width="8.8515625" style="22" customWidth="1"/>
  </cols>
  <sheetData>
    <row r="1" spans="1:3" ht="18.75">
      <c r="A1" s="21" t="s">
        <v>27</v>
      </c>
      <c r="B1" s="21"/>
      <c r="C1" s="21"/>
    </row>
    <row r="2" ht="18.75">
      <c r="A2" s="23" t="s">
        <v>25</v>
      </c>
    </row>
    <row r="3" ht="18.75">
      <c r="A3" s="23" t="s">
        <v>26</v>
      </c>
    </row>
    <row r="4" ht="18.75">
      <c r="A4" s="23"/>
    </row>
    <row r="5" ht="18.75">
      <c r="A5" s="23"/>
    </row>
    <row r="6" spans="1:7" ht="18.75">
      <c r="A6" s="21" t="s">
        <v>17</v>
      </c>
      <c r="B6" s="21"/>
      <c r="C6" s="21"/>
      <c r="D6" s="21"/>
      <c r="E6" s="21"/>
      <c r="F6" s="21"/>
      <c r="G6" s="21"/>
    </row>
    <row r="7" ht="18.75">
      <c r="A7" s="22" t="s">
        <v>18</v>
      </c>
    </row>
    <row r="8" ht="18.75">
      <c r="A8" s="22" t="s">
        <v>21</v>
      </c>
    </row>
    <row r="9" ht="18.75">
      <c r="A9" s="22" t="s">
        <v>24</v>
      </c>
    </row>
    <row r="10" ht="18.75">
      <c r="A10" s="22" t="s">
        <v>23</v>
      </c>
    </row>
    <row r="11" ht="18.75">
      <c r="A11" s="22" t="s">
        <v>22</v>
      </c>
    </row>
    <row r="12" ht="18.75">
      <c r="A12" s="22" t="s">
        <v>19</v>
      </c>
    </row>
    <row r="13" ht="18.75">
      <c r="A13" s="22" t="s">
        <v>20</v>
      </c>
    </row>
    <row r="16" ht="18.75">
      <c r="A16" s="24"/>
    </row>
  </sheetData>
  <sheetProtection/>
  <printOptions/>
  <pageMargins left="0.25" right="0.25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Tennessee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A. Harrell</dc:creator>
  <cp:keywords/>
  <dc:description/>
  <cp:lastModifiedBy>Microsoft Office User</cp:lastModifiedBy>
  <cp:lastPrinted>2022-03-22T21:32:05Z</cp:lastPrinted>
  <dcterms:created xsi:type="dcterms:W3CDTF">2018-05-22T16:23:15Z</dcterms:created>
  <dcterms:modified xsi:type="dcterms:W3CDTF">2023-08-01T17:53:03Z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Shelby Goodfriend</vt:lpwstr>
  </property>
  <property fmtid="{D5CDD505-2E9C-101B-9397-08002B2CF9AE}" pid="5" name="Ord">
    <vt:lpwstr>28412100.0000000</vt:lpwstr>
  </property>
  <property fmtid="{D5CDD505-2E9C-101B-9397-08002B2CF9AE}" pid="6" name="xd_Prog">
    <vt:lpwstr/>
  </property>
  <property fmtid="{D5CDD505-2E9C-101B-9397-08002B2CF9AE}" pid="7" name="SharedWithUse">
    <vt:lpwstr/>
  </property>
  <property fmtid="{D5CDD505-2E9C-101B-9397-08002B2CF9AE}" pid="8" name="_ExtendedDescripti">
    <vt:lpwstr/>
  </property>
  <property fmtid="{D5CDD505-2E9C-101B-9397-08002B2CF9AE}" pid="9" name="display_urn:schemas-microsoft-com:office:office#Auth">
    <vt:lpwstr>Shelby Goodfriend</vt:lpwstr>
  </property>
  <property fmtid="{D5CDD505-2E9C-101B-9397-08002B2CF9AE}" pid="10" name="ComplianceAsset">
    <vt:lpwstr/>
  </property>
  <property fmtid="{D5CDD505-2E9C-101B-9397-08002B2CF9AE}" pid="11" name="TemplateU">
    <vt:lpwstr/>
  </property>
  <property fmtid="{D5CDD505-2E9C-101B-9397-08002B2CF9AE}" pid="12" name="TriggerFlowIn">
    <vt:lpwstr/>
  </property>
  <property fmtid="{D5CDD505-2E9C-101B-9397-08002B2CF9AE}" pid="13" name="ContentType">
    <vt:lpwstr>0x010100B150C9E85BC39C43B1D35CEACD83600E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TaxCatchA">
    <vt:lpwstr/>
  </property>
  <property fmtid="{D5CDD505-2E9C-101B-9397-08002B2CF9AE}" pid="17" name="MediaLengthInSecon">
    <vt:lpwstr/>
  </property>
  <property fmtid="{D5CDD505-2E9C-101B-9397-08002B2CF9AE}" pid="18" name="MediaServiceImageTa">
    <vt:lpwstr/>
  </property>
  <property fmtid="{D5CDD505-2E9C-101B-9397-08002B2CF9AE}" pid="19" name="lcf76f155ced4ddcb4097134ff3c33">
    <vt:lpwstr/>
  </property>
</Properties>
</file>