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tabRatio="590" activeTab="0"/>
  </bookViews>
  <sheets>
    <sheet name="CAP Cost Proposal Summary" sheetId="1" r:id="rId1"/>
    <sheet name="3.3.a Scheduling Drilling" sheetId="2" r:id="rId2"/>
    <sheet name="3.3.b Drilling Mob-demob" sheetId="3" r:id="rId3"/>
    <sheet name="3.3.c Supervision of FW" sheetId="4" r:id="rId4"/>
    <sheet name="3.3.d Cost for Drilling" sheetId="5" r:id="rId5"/>
    <sheet name="3.3.e Well Development" sheetId="6" r:id="rId6"/>
    <sheet name="3.3.f Drum Disposal " sheetId="7" r:id="rId7"/>
    <sheet name="3.6.a Survey Wells" sheetId="8" r:id="rId8"/>
    <sheet name="3.7.a Vapor Monitoring" sheetId="9" r:id="rId9"/>
    <sheet name="4.4.a.1 CA Public Notice " sheetId="10" r:id="rId10"/>
    <sheet name="4.4.a.2 CA Permit-Utility Svc" sheetId="11" r:id="rId11"/>
    <sheet name="4.4.a.3 Oversight of CAS Deliv." sheetId="12" r:id="rId12"/>
    <sheet name="4.4.a.4 CA - Soil Excavation" sheetId="13" r:id="rId13"/>
    <sheet name="4.4.a.5 RW Trench Installation" sheetId="14" r:id="rId14"/>
    <sheet name="4.4.a.6 Wellhead &amp; Vault Inst" sheetId="15" r:id="rId15"/>
    <sheet name="4.4.a.7 CAS Inlet Manifold" sheetId="16" r:id="rId16"/>
    <sheet name="4.4.a.8 Concrete Pad Install" sheetId="17" r:id="rId17"/>
    <sheet name="4.4.a.9 Mob-demob of Equip." sheetId="18" r:id="rId18"/>
    <sheet name="4.4.a.10 CAS Discharge Trench" sheetId="19" r:id="rId19"/>
    <sheet name="4.4.a.11 Wet Test &amp; Training" sheetId="20" r:id="rId20"/>
    <sheet name="4.4.a.12 Electrical Install." sheetId="21" r:id="rId21"/>
    <sheet name="4.4.b.1 Routine O &amp; M" sheetId="22" r:id="rId22"/>
    <sheet name="4.4.b.2 Nonscheduled Maintenanc" sheetId="23" r:id="rId23"/>
    <sheet name="4.4.b.3 Evaluation Perform Mtg" sheetId="24" r:id="rId24"/>
    <sheet name="4.4.b.4  Utility Bill Payment" sheetId="25" r:id="rId25"/>
    <sheet name="4.4.b.5 Utility Costs" sheetId="26" r:id="rId26"/>
    <sheet name="4.4.b.6 Additional Technician" sheetId="27" r:id="rId27"/>
    <sheet name="4.4.b.7 Telemetry Review" sheetId="28" r:id="rId28"/>
    <sheet name="4.4.c.1 Groundwater Sampling" sheetId="29" r:id="rId29"/>
    <sheet name="4.4.c.2 Water Well Sampling" sheetId="30" r:id="rId30"/>
    <sheet name="4.4.c.3 Surface Water Sampling" sheetId="31" r:id="rId31"/>
    <sheet name="4.4.c.4 Soil Sampling" sheetId="32" r:id="rId32"/>
    <sheet name="4.4.c.5 Lab Services" sheetId="33" r:id="rId33"/>
    <sheet name="4.4.c.6. MNA Sampling" sheetId="34" r:id="rId34"/>
    <sheet name="4.4.c.7 Receptor Monitoring" sheetId="35" r:id="rId35"/>
    <sheet name="4.4.c.8 POTW Sampling" sheetId="36" r:id="rId36"/>
    <sheet name="4.4.c.9 NPDES Sampling" sheetId="37" r:id="rId37"/>
    <sheet name="4.4.c.10 NPDES Auto Sampling" sheetId="38" r:id="rId38"/>
    <sheet name="4.4.c.11 Air Sampling" sheetId="39" r:id="rId39"/>
    <sheet name="4.4.c.12 Drum Disposal (FP-GW)" sheetId="40" r:id="rId40"/>
    <sheet name="4.4.c.13 Drum Disposal (soil)" sheetId="41" r:id="rId41"/>
    <sheet name="4.4.c.14 Vacuum Monitoring" sheetId="42" r:id="rId42"/>
    <sheet name="4.4.d.1 System Deactivation" sheetId="43" r:id="rId43"/>
    <sheet name="4.4.d.2 Drum Disposal" sheetId="44" r:id="rId44"/>
    <sheet name="4.4.d.3 Permit-Utility Terminat" sheetId="45" r:id="rId45"/>
    <sheet name="4.4.d.4 Prep CAS for Transpor" sheetId="46" r:id="rId46"/>
    <sheet name="4.4.d.5 Decommissioning CAS" sheetId="47" r:id="rId47"/>
    <sheet name="4.4.d.6 Mob-demob" sheetId="48" r:id="rId48"/>
    <sheet name="4.4.d.7 Oversight of CAS pickup" sheetId="49" r:id="rId49"/>
    <sheet name="5.1.a Well Abandonment Supervis" sheetId="50" r:id="rId50"/>
    <sheet name="5.1.b Well Abandonment" sheetId="51" r:id="rId51"/>
    <sheet name="5.1.c Well Abandon (mob-demob)" sheetId="52" r:id="rId52"/>
    <sheet name="5.2.a Site Restoration (Sched)" sheetId="53" r:id="rId53"/>
    <sheet name="5.2.b Site Restoration (Superv)" sheetId="54" r:id="rId54"/>
    <sheet name="5.2.c Site Restoration" sheetId="55" r:id="rId55"/>
    <sheet name="6.0 Appls-Rpts-Prpsls-Submitts" sheetId="56" r:id="rId56"/>
    <sheet name="Other Task 1" sheetId="57" r:id="rId57"/>
    <sheet name="Other Task 2" sheetId="58" r:id="rId58"/>
    <sheet name="Other Task 3" sheetId="59" r:id="rId59"/>
  </sheets>
  <definedNames>
    <definedName name="_xlnm.Print_Area" localSheetId="3">'3.3.c Supervision of FW'!$A:$I</definedName>
    <definedName name="_xlnm.Print_Titles" localSheetId="1">'3.3.a Scheduling Drilling'!$1:$2</definedName>
    <definedName name="_xlnm.Print_Titles" localSheetId="2">'3.3.b Drilling Mob-demob'!$1:$2</definedName>
    <definedName name="_xlnm.Print_Titles" localSheetId="3">'3.3.c Supervision of FW'!$1:$2</definedName>
    <definedName name="_xlnm.Print_Titles" localSheetId="4">'3.3.d Cost for Drilling'!$1:$2</definedName>
    <definedName name="_xlnm.Print_Titles" localSheetId="5">'3.3.e Well Development'!$1:$2</definedName>
    <definedName name="_xlnm.Print_Titles" localSheetId="6">'3.3.f Drum Disposal '!$1:$2</definedName>
    <definedName name="_xlnm.Print_Titles" localSheetId="7">'3.6.a Survey Wells'!$1:$2</definedName>
    <definedName name="_xlnm.Print_Titles" localSheetId="8">'3.7.a Vapor Monitoring'!$1:$2</definedName>
    <definedName name="_xlnm.Print_Titles" localSheetId="18">'4.4.a.10 CAS Discharge Trench'!$1:$2</definedName>
    <definedName name="_xlnm.Print_Titles" localSheetId="19">'4.4.a.11 Wet Test &amp; Training'!$1:$2</definedName>
    <definedName name="_xlnm.Print_Titles" localSheetId="10">'4.4.a.2 CA Permit-Utility Svc'!$1:$2</definedName>
    <definedName name="_xlnm.Print_Titles" localSheetId="11">'4.4.a.3 Oversight of CAS Deliv.'!$1:$2</definedName>
    <definedName name="_xlnm.Print_Titles" localSheetId="12">'4.4.a.4 CA - Soil Excavation'!$1:$2</definedName>
    <definedName name="_xlnm.Print_Titles" localSheetId="13">'4.4.a.5 RW Trench Installation'!$1:$2</definedName>
    <definedName name="_xlnm.Print_Titles" localSheetId="14">'4.4.a.6 Wellhead &amp; Vault Inst'!$1:$2</definedName>
    <definedName name="_xlnm.Print_Titles" localSheetId="15">'4.4.a.7 CAS Inlet Manifold'!$1:$2</definedName>
    <definedName name="_xlnm.Print_Titles" localSheetId="16">'4.4.a.8 Concrete Pad Install'!$1:$2</definedName>
    <definedName name="_xlnm.Print_Titles" localSheetId="17">'4.4.a.9 Mob-demob of Equip.'!$1:$2</definedName>
    <definedName name="_xlnm.Print_Titles" localSheetId="21">'4.4.b.1 Routine O &amp; M'!$1:$2</definedName>
    <definedName name="_xlnm.Print_Titles" localSheetId="22">'4.4.b.2 Nonscheduled Maintenanc'!$1:$2</definedName>
    <definedName name="_xlnm.Print_Titles" localSheetId="23">'4.4.b.3 Evaluation Perform Mtg'!$1:$2</definedName>
    <definedName name="_xlnm.Print_Titles" localSheetId="24">'4.4.b.4  Utility Bill Payment'!$1:$2</definedName>
    <definedName name="_xlnm.Print_Titles" localSheetId="25">'4.4.b.5 Utility Costs'!$1:$2</definedName>
    <definedName name="_xlnm.Print_Titles" localSheetId="26">'4.4.b.6 Additional Technician'!$1:$2</definedName>
    <definedName name="_xlnm.Print_Titles" localSheetId="27">'4.4.b.7 Telemetry Review'!$1:$2</definedName>
    <definedName name="_xlnm.Print_Titles" localSheetId="28">'4.4.c.1 Groundwater Sampling'!$1:$2</definedName>
    <definedName name="_xlnm.Print_Titles" localSheetId="37">'4.4.c.10 NPDES Auto Sampling'!$1:$2</definedName>
    <definedName name="_xlnm.Print_Titles" localSheetId="38">'4.4.c.11 Air Sampling'!$1:$2</definedName>
    <definedName name="_xlnm.Print_Titles" localSheetId="39">'4.4.c.12 Drum Disposal (FP-GW)'!$1:$2</definedName>
    <definedName name="_xlnm.Print_Titles" localSheetId="40">'4.4.c.13 Drum Disposal (soil)'!$1:$2</definedName>
    <definedName name="_xlnm.Print_Titles" localSheetId="41">'4.4.c.14 Vacuum Monitoring'!$1:$2</definedName>
    <definedName name="_xlnm.Print_Titles" localSheetId="29">'4.4.c.2 Water Well Sampling'!$1:$2</definedName>
    <definedName name="_xlnm.Print_Titles" localSheetId="30">'4.4.c.3 Surface Water Sampling'!$1:$2</definedName>
    <definedName name="_xlnm.Print_Titles" localSheetId="31">'4.4.c.4 Soil Sampling'!$1:$2</definedName>
    <definedName name="_xlnm.Print_Titles" localSheetId="32">'4.4.c.5 Lab Services'!$1:$2</definedName>
    <definedName name="_xlnm.Print_Titles" localSheetId="33">'4.4.c.6. MNA Sampling'!$1:$2</definedName>
    <definedName name="_xlnm.Print_Titles" localSheetId="34">'4.4.c.7 Receptor Monitoring'!$1:$2</definedName>
    <definedName name="_xlnm.Print_Titles" localSheetId="35">'4.4.c.8 POTW Sampling'!$1:$2</definedName>
    <definedName name="_xlnm.Print_Titles" localSheetId="36">'4.4.c.9 NPDES Sampling'!$1:$2</definedName>
    <definedName name="_xlnm.Print_Titles" localSheetId="42">'4.4.d.1 System Deactivation'!$1:$2</definedName>
    <definedName name="_xlnm.Print_Titles" localSheetId="43">'4.4.d.2 Drum Disposal'!$1:$2</definedName>
    <definedName name="_xlnm.Print_Titles" localSheetId="44">'4.4.d.3 Permit-Utility Terminat'!$1:$2</definedName>
    <definedName name="_xlnm.Print_Titles" localSheetId="45">'4.4.d.4 Prep CAS for Transpor'!$1:$2</definedName>
    <definedName name="_xlnm.Print_Titles" localSheetId="46">'4.4.d.5 Decommissioning CAS'!$1:$2</definedName>
    <definedName name="_xlnm.Print_Titles" localSheetId="47">'4.4.d.6 Mob-demob'!$1:$2</definedName>
    <definedName name="_xlnm.Print_Titles" localSheetId="48">'4.4.d.7 Oversight of CAS pickup'!$1:$2</definedName>
    <definedName name="_xlnm.Print_Titles" localSheetId="49">'5.1.a Well Abandonment Supervis'!$1:$2</definedName>
    <definedName name="_xlnm.Print_Titles" localSheetId="50">'5.1.b Well Abandonment'!$1:$2</definedName>
    <definedName name="_xlnm.Print_Titles" localSheetId="51">'5.1.c Well Abandon (mob-demob)'!$1:$2</definedName>
    <definedName name="_xlnm.Print_Titles" localSheetId="52">'5.2.a Site Restoration (Sched)'!$1:$2</definedName>
    <definedName name="_xlnm.Print_Titles" localSheetId="53">'5.2.b Site Restoration (Superv)'!$1:$2</definedName>
    <definedName name="_xlnm.Print_Titles" localSheetId="54">'5.2.c Site Restoration'!$1:$2</definedName>
    <definedName name="_xlnm.Print_Titles" localSheetId="55">'6.0 Appls-Rpts-Prpsls-Submitts'!$1:$2</definedName>
    <definedName name="_xlnm.Print_Titles" localSheetId="56">'Other Task 1'!$1:$3</definedName>
    <definedName name="_xlnm.Print_Titles" localSheetId="57">'Other Task 2'!$1:$3</definedName>
    <definedName name="_xlnm.Print_Titles" localSheetId="58">'Other Task 3'!$1:$3</definedName>
  </definedNames>
  <calcPr fullCalcOnLoad="1"/>
</workbook>
</file>

<file path=xl/sharedStrings.xml><?xml version="1.0" encoding="utf-8"?>
<sst xmlns="http://schemas.openxmlformats.org/spreadsheetml/2006/main" count="4633" uniqueCount="513">
  <si>
    <t>** - Includes personnel, equipment, and supplies</t>
  </si>
  <si>
    <t>Dump truck 15 yd3 or larger (per hour)</t>
  </si>
  <si>
    <t>Air compressor</t>
  </si>
  <si>
    <t>Bag filter</t>
  </si>
  <si>
    <t>Pressure washer</t>
  </si>
  <si>
    <t>Natural gas</t>
  </si>
  <si>
    <t>Disposable bailer</t>
  </si>
  <si>
    <t>Oxygen meter</t>
  </si>
  <si>
    <t>Continuous sampler</t>
  </si>
  <si>
    <t>Velocity meter</t>
  </si>
  <si>
    <t>Support truck</t>
  </si>
  <si>
    <t>Pump</t>
  </si>
  <si>
    <t>Generator 5kW</t>
  </si>
  <si>
    <t>pH meter</t>
  </si>
  <si>
    <t>Turbidity meter</t>
  </si>
  <si>
    <t>Sr. Technician*</t>
  </si>
  <si>
    <t>(Operation and/or  Maintenance)</t>
  </si>
  <si>
    <t>Oil/water interface probe</t>
  </si>
  <si>
    <t>(Oversight of CAS Delivery)</t>
  </si>
  <si>
    <t>Supplies (Muriatic acid, paper towels, gloves, etc.)</t>
  </si>
  <si>
    <t>(Wellhead and Vault Installation)</t>
  </si>
  <si>
    <t>(Concrete Pad Installation)</t>
  </si>
  <si>
    <t>Task 4.4.a.11</t>
  </si>
  <si>
    <t>Corrective Action Soil Excavation</t>
  </si>
  <si>
    <t>Cost for excavating and stockpiling soil</t>
  </si>
  <si>
    <t>Cost for loading stockpiled contaminated soil for disposal</t>
  </si>
  <si>
    <t>Cost of laboratory services</t>
  </si>
  <si>
    <t>Type of Supplies</t>
  </si>
  <si>
    <t>Gravel</t>
  </si>
  <si>
    <t>4.4.a.5</t>
  </si>
  <si>
    <t>Concrete (yd3)</t>
  </si>
  <si>
    <t>Vacuum Gauge</t>
  </si>
  <si>
    <t>Coupling Kit</t>
  </si>
  <si>
    <t>4" Locking Well Plug</t>
  </si>
  <si>
    <t>1.25" Adapter</t>
  </si>
  <si>
    <t>1/4" Quick Connect</t>
  </si>
  <si>
    <t>Air Bleed Valve</t>
  </si>
  <si>
    <t>4" Seal</t>
  </si>
  <si>
    <t>CAS Specialist*</t>
  </si>
  <si>
    <t>*Either/or but not both</t>
  </si>
  <si>
    <t>1.5" Cam Lock</t>
  </si>
  <si>
    <t>Vault</t>
  </si>
  <si>
    <t>Cleaner &amp; Cement</t>
  </si>
  <si>
    <t>Sub-Total</t>
  </si>
  <si>
    <t>4.4.a.6</t>
  </si>
  <si>
    <t>2" PVC cap</t>
  </si>
  <si>
    <t>2" ball valve</t>
  </si>
  <si>
    <t>2" 90° elbow</t>
  </si>
  <si>
    <t>2" x 2" coupling</t>
  </si>
  <si>
    <t>4" 90° elbow</t>
  </si>
  <si>
    <t>4" x 2" bushing</t>
  </si>
  <si>
    <t>4" x 4" x 2" Tee</t>
  </si>
  <si>
    <t>4" x 4" x 8' lumber support</t>
  </si>
  <si>
    <t>4.4.a.7</t>
  </si>
  <si>
    <t>Each Additional Extraction Well Manifold Installation</t>
  </si>
  <si>
    <t>4.4.a.8</t>
  </si>
  <si>
    <t>Lumber for frame</t>
  </si>
  <si>
    <t>4.4.a.9</t>
  </si>
  <si>
    <t>Crane</t>
  </si>
  <si>
    <t>Forklift</t>
  </si>
  <si>
    <t>Excavator</t>
  </si>
  <si>
    <t>4.4.a.10</t>
  </si>
  <si>
    <t>Trailer</t>
  </si>
  <si>
    <t>Personnel Travel Time - Round Trip to Site</t>
  </si>
  <si>
    <t>* Refer to www.state.tn.us/finance/ for the most up to date reimbursement rates for this cost</t>
  </si>
  <si>
    <t>Days</t>
  </si>
  <si>
    <t>500 gallons of water</t>
  </si>
  <si>
    <t>Poly tank</t>
  </si>
  <si>
    <t>Corrective Action Plan Cost Proposal</t>
  </si>
  <si>
    <t>4.4.b.1 - 4.4.b.7</t>
  </si>
  <si>
    <t>4.4.c.1 - 4.4.c.14</t>
  </si>
  <si>
    <t>4.4.d.1 - 4.4.d.7</t>
  </si>
  <si>
    <t>5.1.a - 5.1.c</t>
  </si>
  <si>
    <t>5.2.a - 5.2.c</t>
  </si>
  <si>
    <t>CAS Installation</t>
  </si>
  <si>
    <t>CAS O&amp;M</t>
  </si>
  <si>
    <t>CA Sampling</t>
  </si>
  <si>
    <t>CAS Closure</t>
  </si>
  <si>
    <t>Per Diem</t>
  </si>
  <si>
    <t>General Instructions:</t>
  </si>
  <si>
    <t>Task</t>
  </si>
  <si>
    <t>Task Description</t>
  </si>
  <si>
    <t>Total Proposed Cost</t>
  </si>
  <si>
    <t>3.3.a - 3.3.f</t>
  </si>
  <si>
    <t>Cost / Day</t>
  </si>
  <si>
    <t>Corrective Action Monitoring Report (CAMR)</t>
  </si>
  <si>
    <t>Corrective Action Baseline Monitoring Report (CABMR)</t>
  </si>
  <si>
    <t>Cost for replacement of backfill</t>
  </si>
  <si>
    <t>(CAS Inlet Manifold Installation - 1 Extraction Well)</t>
  </si>
  <si>
    <t>Crane*</t>
  </si>
  <si>
    <t>Forklift*</t>
  </si>
  <si>
    <t>*Either/or but not both can be claimed</t>
  </si>
  <si>
    <t>Well Development (4 - 6 wells)</t>
  </si>
  <si>
    <t>(Wet Test, Prediagnostic Testing and Training)</t>
  </si>
  <si>
    <t>Personnel Cost</t>
  </si>
  <si>
    <t>Name</t>
  </si>
  <si>
    <t>Job Title</t>
  </si>
  <si>
    <t>Cost / Hour</t>
  </si>
  <si>
    <t>Program Task:</t>
  </si>
  <si>
    <t>Program Task #</t>
  </si>
  <si>
    <t>Project Manager</t>
  </si>
  <si>
    <t>Contract Administrator</t>
  </si>
  <si>
    <t>CAD Operator</t>
  </si>
  <si>
    <t>Equipment Cost</t>
  </si>
  <si>
    <t>Equipment</t>
  </si>
  <si>
    <t>Invoice</t>
  </si>
  <si>
    <t>Quantity</t>
  </si>
  <si>
    <t>OVA / PID</t>
  </si>
  <si>
    <t>Supplies</t>
  </si>
  <si>
    <t>Analysis</t>
  </si>
  <si>
    <t>Total</t>
  </si>
  <si>
    <t xml:space="preserve"> </t>
  </si>
  <si>
    <t>foot</t>
  </si>
  <si>
    <t>day</t>
  </si>
  <si>
    <t>hour</t>
  </si>
  <si>
    <t>well</t>
  </si>
  <si>
    <t>split spoon</t>
  </si>
  <si>
    <t>Borings</t>
  </si>
  <si>
    <t>Unit</t>
  </si>
  <si>
    <t>Technician</t>
  </si>
  <si>
    <t>Eng. / Geo. / Env. Spec.</t>
  </si>
  <si>
    <t>Vapor Monitoring</t>
  </si>
  <si>
    <t>Well Abandonment</t>
  </si>
  <si>
    <t>Personnel</t>
  </si>
  <si>
    <t>Bailers</t>
  </si>
  <si>
    <t>Centralizers-stainless steel 2-inch</t>
  </si>
  <si>
    <t>Centralizers-stainless steel 4-inch</t>
  </si>
  <si>
    <t>Concrete penetration</t>
  </si>
  <si>
    <t>hole</t>
  </si>
  <si>
    <t>Soil sample liners</t>
  </si>
  <si>
    <t>Bentonite (50 lb bag)</t>
  </si>
  <si>
    <t>bag</t>
  </si>
  <si>
    <t>each</t>
  </si>
  <si>
    <t>Method 8260B</t>
  </si>
  <si>
    <t>Method 8270C - PAH</t>
  </si>
  <si>
    <t>Method 200.7 ICP Metals</t>
  </si>
  <si>
    <t>Method 6010/3050</t>
  </si>
  <si>
    <t>Type of Equipment</t>
  </si>
  <si>
    <t>Analytical Method</t>
  </si>
  <si>
    <t>Method TN EPH</t>
  </si>
  <si>
    <t>Backhoe</t>
  </si>
  <si>
    <t>(Scheduling)</t>
  </si>
  <si>
    <t>Drilling</t>
  </si>
  <si>
    <t>Drum</t>
  </si>
  <si>
    <t>Surveyor</t>
  </si>
  <si>
    <t>General Laborer</t>
  </si>
  <si>
    <t>(Scheduling Drilling)</t>
  </si>
  <si>
    <t>Concrete</t>
  </si>
  <si>
    <t>(POTW sampling)</t>
  </si>
  <si>
    <t>Direct Push unit</t>
  </si>
  <si>
    <t>Auger Type Drilling Rig</t>
  </si>
  <si>
    <t>Air Rotary Type Drilling Rig</t>
  </si>
  <si>
    <t>(Supervision of Abandonment)</t>
  </si>
  <si>
    <t>Site Restoration</t>
  </si>
  <si>
    <t>OVA / FID</t>
  </si>
  <si>
    <t>Method 1311 - TCLP</t>
  </si>
  <si>
    <t>Method 8270C - SIM or 8310</t>
  </si>
  <si>
    <t>Method 418.1</t>
  </si>
  <si>
    <t>Method 160.2</t>
  </si>
  <si>
    <t>Direct push unit - Full day</t>
  </si>
  <si>
    <t>Direct push unit - Half day</t>
  </si>
  <si>
    <t>Soil gas survey sample train (Nylon)</t>
  </si>
  <si>
    <t>Continuous sampling (5 foot sample)</t>
  </si>
  <si>
    <t>Grass seed</t>
  </si>
  <si>
    <t>Sr. Technician</t>
  </si>
  <si>
    <t xml:space="preserve">Corrective Action </t>
  </si>
  <si>
    <t>(Routine O&amp;M)</t>
  </si>
  <si>
    <t>Applications/Proposals/Reports/Submittals</t>
  </si>
  <si>
    <t>Institutional Controls</t>
  </si>
  <si>
    <t>Institutional Control Proposal</t>
  </si>
  <si>
    <t>Institutional Control Report</t>
  </si>
  <si>
    <t>Engineering Controls</t>
  </si>
  <si>
    <t>Engineering Control Proposal</t>
  </si>
  <si>
    <t>Engineering Control Report</t>
  </si>
  <si>
    <t>Advanced Risk Model</t>
  </si>
  <si>
    <t>Advanced Risk Model Proposal</t>
  </si>
  <si>
    <t>Advanced Risk Model Report</t>
  </si>
  <si>
    <t>CAP On-property Soil Contamination</t>
  </si>
  <si>
    <t>CAP On-property and Off-property Ground Water Contamination</t>
  </si>
  <si>
    <t>CAP On-property and Off-property Contamination</t>
  </si>
  <si>
    <t>Discharge Monitoring Report (DMR)</t>
  </si>
  <si>
    <t>POTW Application</t>
  </si>
  <si>
    <t>POTW Report</t>
  </si>
  <si>
    <t>Air Emissions Application</t>
  </si>
  <si>
    <t>Air Exceedance Report</t>
  </si>
  <si>
    <t>Annual Air Emissions Report</t>
  </si>
  <si>
    <t>Class V Underground Injection Well Application (TGD-003)</t>
  </si>
  <si>
    <t>Field Work Notification</t>
  </si>
  <si>
    <t>Public Notice of Corrective Action</t>
  </si>
  <si>
    <t>Corrective Action System Deactivation Report</t>
  </si>
  <si>
    <t>Monitoring Well Abandonment Report</t>
  </si>
  <si>
    <t>Method 6010/3050 - Metals</t>
  </si>
  <si>
    <t>Method 413.1</t>
  </si>
  <si>
    <t>Bailer</t>
  </si>
  <si>
    <t>Type of Activity</t>
  </si>
  <si>
    <t>Hauling and Disposal of Drums</t>
  </si>
  <si>
    <t>Skid steer loader (bobcat)</t>
  </si>
  <si>
    <t>Pavement/concrete breaker for bobcat</t>
  </si>
  <si>
    <t>(Deactivation)</t>
  </si>
  <si>
    <t>Corrective Action System  Closure</t>
  </si>
  <si>
    <t>(Drum Disposal)</t>
  </si>
  <si>
    <t>(Permit-Utility Termination)</t>
  </si>
  <si>
    <t>Corrective Action System Closure</t>
  </si>
  <si>
    <t xml:space="preserve">Corrective Action System Closure </t>
  </si>
  <si>
    <t>Skid steer loader with concrete breaker</t>
  </si>
  <si>
    <t>Barricades</t>
  </si>
  <si>
    <t>Activity</t>
  </si>
  <si>
    <t>(Laboratory Services)</t>
  </si>
  <si>
    <t>(Supervision of field work)</t>
  </si>
  <si>
    <t>Site Survey</t>
  </si>
  <si>
    <t>(Survey by Professional Surveyor)</t>
  </si>
  <si>
    <t>Corrective Action</t>
  </si>
  <si>
    <t>(Soil Sampling)</t>
  </si>
  <si>
    <t>(Land and Receptor Monitoring)</t>
  </si>
  <si>
    <t>(NPDES by Automatic Sampler)</t>
  </si>
  <si>
    <t>(Water and/or Free Product Drum Disposal )</t>
  </si>
  <si>
    <t>(Soil Drum Disposal)</t>
  </si>
  <si>
    <t>(Water Supply Well Sampling)</t>
  </si>
  <si>
    <t>(Surface Water Sampling)</t>
  </si>
  <si>
    <t>(Monitored Natural Attenuation Sampling)</t>
  </si>
  <si>
    <t>(Mobilization and Demobilization)</t>
  </si>
  <si>
    <t>(Supervision of Field Work)</t>
  </si>
  <si>
    <t>(Non-Scheduled Maintenance)</t>
  </si>
  <si>
    <t>(Process and Pay Utility Bills)</t>
  </si>
  <si>
    <t>(Ground Water Sampling)</t>
  </si>
  <si>
    <t>(NPDES Sampling)</t>
  </si>
  <si>
    <t>(Heavy Equipment Mobilization and Demobilization)</t>
  </si>
  <si>
    <t>(Mobilization and Demobilization of Support Truck)</t>
  </si>
  <si>
    <t>Utility Cost</t>
  </si>
  <si>
    <t>Electric</t>
  </si>
  <si>
    <t>Telephone</t>
  </si>
  <si>
    <t>POTW</t>
  </si>
  <si>
    <t>Water</t>
  </si>
  <si>
    <t>Utility Type</t>
  </si>
  <si>
    <t>Expendable probe points - Geoprobe</t>
  </si>
  <si>
    <t>Mileage</t>
  </si>
  <si>
    <t>Telemetry Review</t>
  </si>
  <si>
    <t>Heavy Equipment Oper.</t>
  </si>
  <si>
    <t>Straw bales</t>
  </si>
  <si>
    <t>Survey station and equipment</t>
  </si>
  <si>
    <t>Wet/dry vacuum</t>
  </si>
  <si>
    <t>Lubricating oil</t>
  </si>
  <si>
    <t>5 gallons lubricating oil</t>
  </si>
  <si>
    <t>Cleaning supplies (per day)</t>
  </si>
  <si>
    <t>Mulch (1 yd3)</t>
  </si>
  <si>
    <t>Safety cones, barricades, caution tape</t>
  </si>
  <si>
    <t>Dump truck</t>
  </si>
  <si>
    <t>Plastic sheeting</t>
  </si>
  <si>
    <t>Interface probe</t>
  </si>
  <si>
    <t>Reconditioned drum</t>
  </si>
  <si>
    <t>(Air Monitoring)</t>
  </si>
  <si>
    <t>3.6.a</t>
  </si>
  <si>
    <t>3.7.a</t>
  </si>
  <si>
    <t>Well Surveying</t>
  </si>
  <si>
    <t>Vehicle Description</t>
  </si>
  <si>
    <t>Auto/pick-up truck</t>
  </si>
  <si>
    <t>Three/quarter (3/4) ton truck</t>
  </si>
  <si>
    <t>Proposed</t>
  </si>
  <si>
    <t xml:space="preserve"> Miles</t>
  </si>
  <si>
    <t>Miles</t>
  </si>
  <si>
    <t xml:space="preserve">Maximum </t>
  </si>
  <si>
    <t>Cost / Mile</t>
  </si>
  <si>
    <t>Hours</t>
  </si>
  <si>
    <t>(only one can be selected)</t>
  </si>
  <si>
    <t>Lodging</t>
  </si>
  <si>
    <t>Cost / Day*</t>
  </si>
  <si>
    <t>Proposed Personnel Cost Sub-Total</t>
  </si>
  <si>
    <t>Proposed Equipment Cost Sub-Total</t>
  </si>
  <si>
    <t>Proposed Mileage Cost Sub-Total</t>
  </si>
  <si>
    <t>Proposed Lodging Cost Sub-Total</t>
  </si>
  <si>
    <t>Proposed Per Diem Cost Sub-Total</t>
  </si>
  <si>
    <t>Proposed Number of Days</t>
  </si>
  <si>
    <t>Total Proposed Cost for Task 3.3.c</t>
  </si>
  <si>
    <t>Total Proposed Cost for Task 3.3.a</t>
  </si>
  <si>
    <t>Total Proposed Cost for Task 3.3.b</t>
  </si>
  <si>
    <t>Cost / Unit</t>
  </si>
  <si>
    <t>Proposed Drum Disposal Cost Sub-Total</t>
  </si>
  <si>
    <t>Total Proposed Cost for Task 3.3.f</t>
  </si>
  <si>
    <t>Drum (purge water)</t>
  </si>
  <si>
    <t>Proposed Number of Round Trips</t>
  </si>
  <si>
    <t>Total Proposed Cost for Task 3.3.e</t>
  </si>
  <si>
    <t xml:space="preserve">          cement, flush mount manhole, locks, end plug, casing, screens, and 2 man crew.</t>
  </si>
  <si>
    <t xml:space="preserve">** - Price per foot includes drill rig and setup fee, installation, development, sand, bentonite, </t>
  </si>
  <si>
    <t>Third man for drilling (per hour)</t>
  </si>
  <si>
    <t>Water tight bolt down manhole</t>
  </si>
  <si>
    <t>Expendable probe points - Hammer drill</t>
  </si>
  <si>
    <t>Split spoon sampling (ASTM-D1586)</t>
  </si>
  <si>
    <t>Temporary well</t>
  </si>
  <si>
    <t>Total Proposed Cost for Task 3.3.d</t>
  </si>
  <si>
    <t>Total Proposed Cost for Task 3.6.a</t>
  </si>
  <si>
    <t>Total Proposed Cost for Task 5.2.c</t>
  </si>
  <si>
    <t>Total Proposed Cost for Task 5.2.b</t>
  </si>
  <si>
    <t>Total Proposed Cost for Task 5.1.c</t>
  </si>
  <si>
    <t>Total Proposed Cost for Task 5.1.a</t>
  </si>
  <si>
    <t>Total Proposed Cost for Task 4.4.d.7</t>
  </si>
  <si>
    <t>Total Proposed Cost for Task 4.4.d.5</t>
  </si>
  <si>
    <t>Total Proposed Cost for Task 4.4.d.4</t>
  </si>
  <si>
    <t>Total Proposed Cost for Task 4.4.d.1</t>
  </si>
  <si>
    <t>Total Proposed Cost for Task 4.4.c.10</t>
  </si>
  <si>
    <t>Total Proposed Cost for Task 4.4.c.9</t>
  </si>
  <si>
    <t>Total Proposed Cost for Task 4.4.c.6</t>
  </si>
  <si>
    <t>Total Proposed Cost for Task 4.4.c.4</t>
  </si>
  <si>
    <t>Total Proposed Cost for Task 4.4.c.3</t>
  </si>
  <si>
    <t>Total Proposed Cost for Task 4.4.c.2</t>
  </si>
  <si>
    <t>Total Proposed Cost for Task 4.4.c.1</t>
  </si>
  <si>
    <t>Total Proposed Cost for Task 4.4.b.6</t>
  </si>
  <si>
    <t>Total Proposed Cost for Task 4.4.b.1</t>
  </si>
  <si>
    <t>Total Proposed Cost for Task 4.4.a.11</t>
  </si>
  <si>
    <t>Total Proposed Cost for Task 4.4.a.9</t>
  </si>
  <si>
    <t>Total Proposed Cost for Task 4.4.a.6</t>
  </si>
  <si>
    <t>Total Proposed Cost for Task 4.4.a.5</t>
  </si>
  <si>
    <t>Total Proposed Cost for Task 4.4.a.4</t>
  </si>
  <si>
    <t>Total Proposed Cost for Task 4.4.a.3</t>
  </si>
  <si>
    <t>Total Proposed Cost for Task 4.4.a.2</t>
  </si>
  <si>
    <t>Total Proposed Cost for Task 3.7.a</t>
  </si>
  <si>
    <t>Total Proposed Cost for Task 5.2.a</t>
  </si>
  <si>
    <t>Total Proposed Cost for Task 4.4.d.6</t>
  </si>
  <si>
    <t>Total Proposed Cost for Task 4.4.d.3</t>
  </si>
  <si>
    <t>Total Proposed Cost for Task 4.4.d.2</t>
  </si>
  <si>
    <t>Total Proposed Cost for Task 4.4.c.14</t>
  </si>
  <si>
    <t>Total Proposed Cost for Task 4.4.c.13</t>
  </si>
  <si>
    <t>Total Proposed Cost for Task 4.4.c.12</t>
  </si>
  <si>
    <t>Total Proposed Cost for Task 4.4.c.11</t>
  </si>
  <si>
    <t>Total Proposed Cost for Task 4.4.c.8</t>
  </si>
  <si>
    <t>Total Proposed Cost for Task 4.4.c.7</t>
  </si>
  <si>
    <t>Total Proposed Cost for Task 4.4.b.7</t>
  </si>
  <si>
    <t>Total Proposed Cost for Task 4.4.b.5</t>
  </si>
  <si>
    <t>Total Proposed Cost for Task 4.4.b.4</t>
  </si>
  <si>
    <t>Total Proposed Cost for Task 4.4.a.1</t>
  </si>
  <si>
    <t>Proposed Advertisement Cost Sub-Total</t>
  </si>
  <si>
    <t>*Ice, Sample disposal, Twine, Latex gloves, and Decon materials, etc.</t>
  </si>
  <si>
    <t>Supplies*</t>
  </si>
  <si>
    <t>Cost / Analysis</t>
  </si>
  <si>
    <t>Replacement of Backfill</t>
  </si>
  <si>
    <t>Cost / Ton</t>
  </si>
  <si>
    <t>Proposed Analytical Cost Sub-Total</t>
  </si>
  <si>
    <t>Proposed Backfill Cost Sub-Total</t>
  </si>
  <si>
    <t>Proposed Supplies Cost Sub-Total</t>
  </si>
  <si>
    <t>Cost / Item</t>
  </si>
  <si>
    <t>Cleaner &amp; Cement (8 oz. can each)</t>
  </si>
  <si>
    <t>4" PVC piping (cost/10 foot section)</t>
  </si>
  <si>
    <t>4" PVC piping (cost/foot)</t>
  </si>
  <si>
    <t xml:space="preserve">2" Clear PVC piping (cost/foot) </t>
  </si>
  <si>
    <t>Bobcat or Backhoe</t>
  </si>
  <si>
    <t xml:space="preserve">Equipment </t>
  </si>
  <si>
    <t xml:space="preserve">Personnel </t>
  </si>
  <si>
    <t>Cost / Day**</t>
  </si>
  <si>
    <t>** Refer to www.state.tn.us/finance/ for the most up to date reimbursement rates for this cost</t>
  </si>
  <si>
    <t>Actual Cost</t>
  </si>
  <si>
    <t>Total Proposed Cost for Task 4.4.c.5</t>
  </si>
  <si>
    <t xml:space="preserve">Supplies* </t>
  </si>
  <si>
    <t>4" "Y" Fitting</t>
  </si>
  <si>
    <t>Well abandonment** (cost/foot)</t>
  </si>
  <si>
    <t>Removal of manhole cover and well pad (cost/well)</t>
  </si>
  <si>
    <t>Recovery well vault (cost/vault)</t>
  </si>
  <si>
    <t>Cost / Report</t>
  </si>
  <si>
    <t>Monitoring Reports</t>
  </si>
  <si>
    <t>Permit Application and Discharge Monitoring Reports</t>
  </si>
  <si>
    <t>Miscellaneous Applications/Proposals/Reports/Submittals</t>
  </si>
  <si>
    <t>NPDES Application</t>
  </si>
  <si>
    <t>Correective Action Closure Monitoring Report (CACMR)</t>
  </si>
  <si>
    <t>Corrective Action Plan (CAP)</t>
  </si>
  <si>
    <t>(Prep CAS for Transport)</t>
  </si>
  <si>
    <t>(Decommissioning of CAS)</t>
  </si>
  <si>
    <t>(Well Abandonment Cost)</t>
  </si>
  <si>
    <t>(Drilling Cost)</t>
  </si>
  <si>
    <t>Drilling*</t>
  </si>
  <si>
    <t>Decontamination of rig and tools (includes steam cleaner rental)</t>
  </si>
  <si>
    <t>Boring abandonment (includes personnel, equipment, and supplies)</t>
  </si>
  <si>
    <t>Water truck (only if water is not available at facility)</t>
  </si>
  <si>
    <t>Auger drilling 2-inch wells**</t>
  </si>
  <si>
    <t>Auger drilling 4-inch wells**</t>
  </si>
  <si>
    <t>Air rotary drilling 2-inch wells**</t>
  </si>
  <si>
    <t>Air rotary drilling 4-inch wells**</t>
  </si>
  <si>
    <t>Double cased well - 6-inch wells**</t>
  </si>
  <si>
    <t>Double cased well - 8-inch wells**</t>
  </si>
  <si>
    <t>boring</t>
  </si>
  <si>
    <t>Type of Actiity</t>
  </si>
  <si>
    <t>Advertisement</t>
  </si>
  <si>
    <t>Cost / Ad</t>
  </si>
  <si>
    <t>(Excavating and Stockpiling Soil)</t>
  </si>
  <si>
    <t>Total Proposed Cost for Task 4.4.a.7</t>
  </si>
  <si>
    <t>Total Proposed Cost for Task 4.4.a.8</t>
  </si>
  <si>
    <t>Total Proposed Cost for Task 4.4.a.10</t>
  </si>
  <si>
    <t>4.4.b.1</t>
  </si>
  <si>
    <t>4.4.b.2</t>
  </si>
  <si>
    <t>Total Proposed Cost for Task 4.4.b.2</t>
  </si>
  <si>
    <t>4.4.b.3</t>
  </si>
  <si>
    <t>Total Proposed Cost for Task 4.4.b.3</t>
  </si>
  <si>
    <t>4.4.b.4</t>
  </si>
  <si>
    <t>4.4.b.5</t>
  </si>
  <si>
    <t>4.4.b.6</t>
  </si>
  <si>
    <t>4.4.b.7</t>
  </si>
  <si>
    <t>4.4.c.1</t>
  </si>
  <si>
    <t>4.4.c.2</t>
  </si>
  <si>
    <t>4.4.c.3</t>
  </si>
  <si>
    <t>4.4.c.4</t>
  </si>
  <si>
    <t>4.4.c.5</t>
  </si>
  <si>
    <t>4.4.c.6</t>
  </si>
  <si>
    <t>4.4.c.7</t>
  </si>
  <si>
    <t>4.4.c.8</t>
  </si>
  <si>
    <t>4.4.c.9</t>
  </si>
  <si>
    <t>4.4.c.10</t>
  </si>
  <si>
    <t>4.4.c.11</t>
  </si>
  <si>
    <t>4.4.c.12</t>
  </si>
  <si>
    <t>4.4.c.13</t>
  </si>
  <si>
    <t>4.4.c.14</t>
  </si>
  <si>
    <t>4.4.d.1</t>
  </si>
  <si>
    <t>4.4.d.2</t>
  </si>
  <si>
    <t>4.4.d.3</t>
  </si>
  <si>
    <t>4.4.d.4</t>
  </si>
  <si>
    <t>4.4.d.5</t>
  </si>
  <si>
    <t>4.4.d.6</t>
  </si>
  <si>
    <t>4.4.d.7</t>
  </si>
  <si>
    <t>5.1.a</t>
  </si>
  <si>
    <t>5.1.b</t>
  </si>
  <si>
    <t>Action*</t>
  </si>
  <si>
    <t>Type of Action</t>
  </si>
  <si>
    <t>5.1.c</t>
  </si>
  <si>
    <t>5.2.a</t>
  </si>
  <si>
    <t>5.2.b</t>
  </si>
  <si>
    <t>5.2.c</t>
  </si>
  <si>
    <t>3.3.a</t>
  </si>
  <si>
    <t>3.3.b</t>
  </si>
  <si>
    <t>3.3.c</t>
  </si>
  <si>
    <t>3.3.d</t>
  </si>
  <si>
    <t>3.3.e</t>
  </si>
  <si>
    <t>3.3.f</t>
  </si>
  <si>
    <t>4.4.a.1</t>
  </si>
  <si>
    <t>4.4.a.2</t>
  </si>
  <si>
    <t>4.4.a.3</t>
  </si>
  <si>
    <t>4.4.a.4</t>
  </si>
  <si>
    <t>Standby time not due to the driller (maximum 1 hour/day)</t>
  </si>
  <si>
    <t>* - The cost of drilling will be reimbursed at cost plus 15% not to exceed the following rates</t>
  </si>
  <si>
    <t>Proposed Applications/Proposals/Reports/Submittals Cost Sub-Total</t>
  </si>
  <si>
    <r>
      <t>1 yd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Trackhoe</t>
    </r>
  </si>
  <si>
    <r>
      <t xml:space="preserve">Monitoring Well Maintenance Fee (Shelby County) - </t>
    </r>
    <r>
      <rPr>
        <b/>
        <sz val="10"/>
        <rFont val="Times New Roman"/>
        <family val="1"/>
      </rPr>
      <t>no markup</t>
    </r>
  </si>
  <si>
    <r>
      <t>Monitoring Well Permit (Shelby County) -</t>
    </r>
    <r>
      <rPr>
        <b/>
        <sz val="10"/>
        <rFont val="Times New Roman"/>
        <family val="1"/>
      </rPr>
      <t>no markup</t>
    </r>
    <r>
      <rPr>
        <sz val="10"/>
        <rFont val="Times New Roman"/>
        <family val="1"/>
      </rPr>
      <t xml:space="preserve"> </t>
    </r>
  </si>
  <si>
    <r>
      <t xml:space="preserve">Right-of-Way Bond - </t>
    </r>
    <r>
      <rPr>
        <b/>
        <sz val="10"/>
        <rFont val="Times New Roman"/>
        <family val="1"/>
      </rPr>
      <t>no markup</t>
    </r>
  </si>
  <si>
    <t>Total Proposed Cost for Task 6.0</t>
  </si>
  <si>
    <t>Total Proposed Cost for Task 5.1.b</t>
  </si>
  <si>
    <t>Total Proposed Cost for Task</t>
  </si>
  <si>
    <t>Other Task Description</t>
  </si>
  <si>
    <t>Other Total Proposed Cost</t>
  </si>
  <si>
    <t xml:space="preserve">The following tasks shall be included in the CAP Cost Proposal for all CAPs: </t>
  </si>
  <si>
    <t>Summary</t>
  </si>
  <si>
    <t>CAP Cost Proposal Total</t>
  </si>
  <si>
    <t>Other Task</t>
  </si>
  <si>
    <t>Additional Task Sub-Total</t>
  </si>
  <si>
    <t>CAP Cost Proposal Sub-Total</t>
  </si>
  <si>
    <t>shaded cells are for data entry</t>
  </si>
  <si>
    <t>light yellow</t>
  </si>
  <si>
    <t>included with the CAP</t>
  </si>
  <si>
    <t>All completed worksheets shall be printed and attached to the CAP Cost Proposal Summary and</t>
  </si>
  <si>
    <t>4.4.a.1 - 4.4.a.12</t>
  </si>
  <si>
    <t>Use invoice cells only if the cost has been incurred and an invoice exists prior to CAP submittal</t>
  </si>
  <si>
    <t>If applicable, additional tasks not listed above may be proposed and attached using the worksheet</t>
  </si>
  <si>
    <t>templates located at the end of this workbook</t>
  </si>
  <si>
    <t>This CAP Cost Proposal Summary should summarize all individually completed task worksheets</t>
  </si>
  <si>
    <t>Eng. / Geo.</t>
  </si>
  <si>
    <t>Proposed Drilling Cost Sub-Total</t>
  </si>
  <si>
    <t>(Corrective Action Public Notice)</t>
  </si>
  <si>
    <t>(Corrective Action Permit Utility Service)</t>
  </si>
  <si>
    <t>Digital camera</t>
  </si>
  <si>
    <t>Cost for personnel travel</t>
  </si>
  <si>
    <t>1.25" Flexible Tubing (cost/foot)</t>
  </si>
  <si>
    <t>Proposed Number of Wells</t>
  </si>
  <si>
    <t>Proposed Number of Extraction Wells</t>
  </si>
  <si>
    <t>Proposed # of Add'l Extraction Wells</t>
  </si>
  <si>
    <t>Nipple</t>
  </si>
  <si>
    <t>2" Ball Valve</t>
  </si>
  <si>
    <t>Barricade</t>
  </si>
  <si>
    <t>Type of Equipment*</t>
  </si>
  <si>
    <t>* Applicable only if potable water is not available at the site to prime the CAS</t>
  </si>
  <si>
    <t>4.4.a.12</t>
  </si>
  <si>
    <t>(Electrical Service installation)</t>
  </si>
  <si>
    <t>Electric Utility Installation</t>
  </si>
  <si>
    <t>Total Proposed Cost for Task 4.4.a.12</t>
  </si>
  <si>
    <t xml:space="preserve">Licensed Electrician </t>
  </si>
  <si>
    <t>Utility Requirement</t>
  </si>
  <si>
    <t>Electrician Requirement</t>
  </si>
  <si>
    <t>Cost</t>
  </si>
  <si>
    <t>(Performance Evaluation Meeting)</t>
  </si>
  <si>
    <t>Proposed Utility Cost Sub-Total</t>
  </si>
  <si>
    <t>Method LC50</t>
  </si>
  <si>
    <t>Method IC25</t>
  </si>
  <si>
    <t>Cost / Sample</t>
  </si>
  <si>
    <t>(Vacuum Monitoring)</t>
  </si>
  <si>
    <t>Digital or dial vacuum gauge</t>
  </si>
  <si>
    <t>Licensed Well Driller</t>
  </si>
  <si>
    <t xml:space="preserve">Corrective Action Monitoring Report with as-built diagrams (CAMR-ab) </t>
  </si>
  <si>
    <t>Whenever possible, Program Task, Task #, Personnel, Equipment , etc. must follow RGD-002 descriptions</t>
  </si>
  <si>
    <t>Cost / Foot</t>
  </si>
  <si>
    <t>Extraction Well Trench</t>
  </si>
  <si>
    <t>Extraction Well Trench*</t>
  </si>
  <si>
    <t>* Add one contingency line</t>
  </si>
  <si>
    <t>1-2 Extraction Well Lines</t>
  </si>
  <si>
    <t>CAS Extraction Well Trench Installation</t>
  </si>
  <si>
    <t xml:space="preserve">CAS Discharge Trench Installation </t>
  </si>
  <si>
    <t>CAS Discharge Line Installation</t>
  </si>
  <si>
    <t>CAS Discharge Line Trench*</t>
  </si>
  <si>
    <t>Grass Covered</t>
  </si>
  <si>
    <t>Concrete / Asphalt Covered</t>
  </si>
  <si>
    <t>* Actual footage if both apply</t>
  </si>
  <si>
    <t>located in this workbook and in accordance with RGD-002</t>
  </si>
  <si>
    <t>3 Extraction Well Lines</t>
  </si>
  <si>
    <t>4 Extraction Well Lines</t>
  </si>
  <si>
    <t>6 Extraction Well Lines</t>
  </si>
  <si>
    <t>7 Extraction Well Lines</t>
  </si>
  <si>
    <t>10 Extraction Well Lines</t>
  </si>
  <si>
    <t>5 Extraction Well Lines</t>
  </si>
  <si>
    <t>8 Extraction Well Lines</t>
  </si>
  <si>
    <t>9 Extraction Well Lines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</si>
</sst>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6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44" fontId="0" fillId="33" borderId="11" xfId="44" applyFont="1" applyFill="1" applyBorder="1" applyAlignment="1">
      <alignment/>
    </xf>
    <xf numFmtId="4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right" wrapText="1"/>
    </xf>
    <xf numFmtId="44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4" fontId="0" fillId="0" borderId="0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/>
    </xf>
    <xf numFmtId="0" fontId="0" fillId="0" borderId="0" xfId="61" applyFont="1" applyAlignment="1">
      <alignment horizontal="left"/>
      <protection/>
    </xf>
    <xf numFmtId="0" fontId="7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4" fontId="0" fillId="33" borderId="11" xfId="44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61" applyFont="1" applyBorder="1" applyAlignment="1">
      <alignment horizontal="left"/>
      <protection/>
    </xf>
    <xf numFmtId="0" fontId="12" fillId="0" borderId="0" xfId="61" applyFont="1">
      <alignment/>
      <protection/>
    </xf>
    <xf numFmtId="0" fontId="5" fillId="33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33" borderId="16" xfId="0" applyFont="1" applyFill="1" applyBorder="1" applyAlignment="1">
      <alignment/>
    </xf>
    <xf numFmtId="44" fontId="0" fillId="33" borderId="16" xfId="44" applyFont="1" applyFill="1" applyBorder="1" applyAlignment="1">
      <alignment/>
    </xf>
    <xf numFmtId="44" fontId="0" fillId="33" borderId="27" xfId="0" applyNumberFormat="1" applyFont="1" applyFill="1" applyBorder="1" applyAlignment="1">
      <alignment/>
    </xf>
    <xf numFmtId="39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4" fontId="0" fillId="0" borderId="12" xfId="0" applyNumberFormat="1" applyFont="1" applyBorder="1" applyAlignment="1">
      <alignment/>
    </xf>
    <xf numFmtId="44" fontId="0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right"/>
    </xf>
    <xf numFmtId="44" fontId="0" fillId="0" borderId="0" xfId="44" applyFont="1" applyFill="1" applyBorder="1" applyAlignment="1">
      <alignment/>
    </xf>
    <xf numFmtId="0" fontId="0" fillId="0" borderId="0" xfId="0" applyFont="1" applyBorder="1" applyAlignment="1" quotePrefix="1">
      <alignment horizontal="right" wrapText="1"/>
    </xf>
    <xf numFmtId="44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33" borderId="32" xfId="0" applyFont="1" applyFill="1" applyBorder="1" applyAlignment="1">
      <alignment/>
    </xf>
    <xf numFmtId="44" fontId="0" fillId="33" borderId="32" xfId="44" applyFont="1" applyFill="1" applyBorder="1" applyAlignment="1">
      <alignment/>
    </xf>
    <xf numFmtId="44" fontId="0" fillId="0" borderId="15" xfId="44" applyFont="1" applyBorder="1" applyAlignment="1">
      <alignment/>
    </xf>
    <xf numFmtId="0" fontId="0" fillId="33" borderId="31" xfId="0" applyFont="1" applyFill="1" applyBorder="1" applyAlignment="1">
      <alignment/>
    </xf>
    <xf numFmtId="44" fontId="0" fillId="33" borderId="31" xfId="44" applyFont="1" applyFill="1" applyBorder="1" applyAlignment="1">
      <alignment/>
    </xf>
    <xf numFmtId="44" fontId="0" fillId="0" borderId="33" xfId="44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4" fontId="0" fillId="33" borderId="36" xfId="44" applyFont="1" applyFill="1" applyBorder="1" applyAlignment="1">
      <alignment/>
    </xf>
    <xf numFmtId="0" fontId="0" fillId="0" borderId="23" xfId="0" applyFont="1" applyBorder="1" applyAlignment="1">
      <alignment/>
    </xf>
    <xf numFmtId="44" fontId="0" fillId="33" borderId="37" xfId="0" applyNumberFormat="1" applyFont="1" applyFill="1" applyBorder="1" applyAlignment="1">
      <alignment/>
    </xf>
    <xf numFmtId="39" fontId="0" fillId="0" borderId="36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44" fontId="0" fillId="0" borderId="38" xfId="0" applyNumberFormat="1" applyFont="1" applyFill="1" applyBorder="1" applyAlignment="1">
      <alignment/>
    </xf>
    <xf numFmtId="0" fontId="0" fillId="0" borderId="38" xfId="0" applyFill="1" applyBorder="1" applyAlignment="1">
      <alignment horizontal="right"/>
    </xf>
    <xf numFmtId="44" fontId="0" fillId="0" borderId="0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4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quotePrefix="1">
      <alignment horizontal="right" wrapText="1"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41" xfId="44" applyFont="1" applyBorder="1" applyAlignment="1">
      <alignment/>
    </xf>
    <xf numFmtId="0" fontId="5" fillId="33" borderId="32" xfId="0" applyNumberFormat="1" applyFont="1" applyFill="1" applyBorder="1" applyAlignment="1">
      <alignment horizontal="right" wrapText="1"/>
    </xf>
    <xf numFmtId="0" fontId="0" fillId="0" borderId="42" xfId="0" applyFill="1" applyBorder="1" applyAlignment="1">
      <alignment horizontal="right"/>
    </xf>
    <xf numFmtId="44" fontId="0" fillId="0" borderId="20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3" xfId="0" applyFont="1" applyFill="1" applyBorder="1" applyAlignment="1" quotePrefix="1">
      <alignment horizontal="left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4" fontId="0" fillId="0" borderId="23" xfId="0" applyNumberFormat="1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33" borderId="3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right" wrapText="1"/>
    </xf>
    <xf numFmtId="0" fontId="0" fillId="0" borderId="45" xfId="0" applyFont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0" borderId="31" xfId="44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61" applyFont="1" applyAlignment="1">
      <alignment horizontal="right"/>
      <protection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33" borderId="36" xfId="0" applyNumberFormat="1" applyFont="1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0" fillId="0" borderId="49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39" fontId="0" fillId="34" borderId="32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34" borderId="5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 horizontal="center" wrapText="1"/>
    </xf>
    <xf numFmtId="39" fontId="0" fillId="34" borderId="36" xfId="0" applyNumberFormat="1" applyFont="1" applyFill="1" applyBorder="1" applyAlignment="1">
      <alignment/>
    </xf>
    <xf numFmtId="1" fontId="0" fillId="34" borderId="30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34" borderId="32" xfId="0" applyFont="1" applyFill="1" applyBorder="1" applyAlignment="1">
      <alignment/>
    </xf>
    <xf numFmtId="39" fontId="0" fillId="34" borderId="28" xfId="0" applyNumberFormat="1" applyFont="1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 wrapText="1"/>
    </xf>
    <xf numFmtId="0" fontId="0" fillId="34" borderId="45" xfId="0" applyFont="1" applyFill="1" applyBorder="1" applyAlignment="1">
      <alignment horizontal="center" wrapText="1"/>
    </xf>
    <xf numFmtId="44" fontId="0" fillId="34" borderId="11" xfId="44" applyFont="1" applyFill="1" applyBorder="1" applyAlignment="1">
      <alignment/>
    </xf>
    <xf numFmtId="44" fontId="0" fillId="34" borderId="54" xfId="44" applyFont="1" applyFill="1" applyBorder="1" applyAlignment="1">
      <alignment/>
    </xf>
    <xf numFmtId="0" fontId="0" fillId="34" borderId="5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42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39" fontId="0" fillId="34" borderId="11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39" fontId="0" fillId="34" borderId="19" xfId="0" applyNumberFormat="1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4" xfId="0" applyFont="1" applyBorder="1" applyAlignment="1">
      <alignment/>
    </xf>
    <xf numFmtId="44" fontId="0" fillId="33" borderId="54" xfId="44" applyFont="1" applyFill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33" borderId="17" xfId="0" applyFont="1" applyFill="1" applyBorder="1" applyAlignment="1">
      <alignment/>
    </xf>
    <xf numFmtId="44" fontId="0" fillId="33" borderId="17" xfId="44" applyFont="1" applyFill="1" applyBorder="1" applyAlignment="1">
      <alignment/>
    </xf>
    <xf numFmtId="44" fontId="0" fillId="0" borderId="57" xfId="44" applyFont="1" applyBorder="1" applyAlignment="1">
      <alignment/>
    </xf>
    <xf numFmtId="44" fontId="0" fillId="0" borderId="12" xfId="44" applyFont="1" applyBorder="1" applyAlignment="1">
      <alignment/>
    </xf>
    <xf numFmtId="0" fontId="10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0" xfId="61" applyFont="1" applyBorder="1">
      <alignment/>
      <protection/>
    </xf>
    <xf numFmtId="0" fontId="14" fillId="0" borderId="0" xfId="0" applyFont="1" applyAlignment="1">
      <alignment/>
    </xf>
    <xf numFmtId="0" fontId="0" fillId="0" borderId="0" xfId="61" applyFont="1" applyBorder="1" applyAlignment="1">
      <alignment horizontal="left"/>
      <protection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left"/>
    </xf>
    <xf numFmtId="0" fontId="0" fillId="33" borderId="16" xfId="0" applyFont="1" applyFill="1" applyBorder="1" applyAlignment="1">
      <alignment/>
    </xf>
    <xf numFmtId="44" fontId="0" fillId="33" borderId="27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 quotePrefix="1">
      <alignment horizontal="left"/>
    </xf>
    <xf numFmtId="0" fontId="0" fillId="0" borderId="4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4" fontId="0" fillId="0" borderId="23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right"/>
    </xf>
    <xf numFmtId="44" fontId="0" fillId="0" borderId="30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 horizontal="right"/>
    </xf>
    <xf numFmtId="44" fontId="0" fillId="0" borderId="20" xfId="0" applyNumberFormat="1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63" applyFont="1" applyBorder="1">
      <alignment/>
      <protection/>
    </xf>
    <xf numFmtId="0" fontId="0" fillId="0" borderId="40" xfId="0" applyFont="1" applyFill="1" applyBorder="1" applyAlignment="1">
      <alignment/>
    </xf>
    <xf numFmtId="0" fontId="0" fillId="33" borderId="11" xfId="63" applyFont="1" applyFill="1" applyBorder="1">
      <alignment/>
      <protection/>
    </xf>
    <xf numFmtId="44" fontId="0" fillId="33" borderId="31" xfId="44" applyFont="1" applyFill="1" applyBorder="1" applyAlignment="1">
      <alignment/>
    </xf>
    <xf numFmtId="44" fontId="0" fillId="33" borderId="32" xfId="44" applyFont="1" applyFill="1" applyBorder="1" applyAlignment="1">
      <alignment/>
    </xf>
    <xf numFmtId="0" fontId="0" fillId="0" borderId="13" xfId="64" applyFont="1" applyBorder="1">
      <alignment/>
      <protection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33" borderId="11" xfId="63" applyFont="1" applyFill="1" applyBorder="1" applyAlignment="1">
      <alignment horizontal="right"/>
      <protection/>
    </xf>
    <xf numFmtId="44" fontId="0" fillId="33" borderId="11" xfId="44" applyFont="1" applyFill="1" applyBorder="1" applyAlignment="1">
      <alignment horizontal="right"/>
    </xf>
    <xf numFmtId="44" fontId="0" fillId="0" borderId="41" xfId="44" applyFont="1" applyBorder="1" applyAlignment="1">
      <alignment/>
    </xf>
    <xf numFmtId="0" fontId="0" fillId="0" borderId="13" xfId="63" applyFont="1" applyBorder="1">
      <alignment/>
      <protection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44" fontId="0" fillId="33" borderId="16" xfId="44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4" fontId="0" fillId="33" borderId="36" xfId="44" applyFont="1" applyFill="1" applyBorder="1" applyAlignment="1">
      <alignment/>
    </xf>
    <xf numFmtId="44" fontId="0" fillId="0" borderId="33" xfId="44" applyFont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9" fontId="0" fillId="34" borderId="11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39" fontId="0" fillId="34" borderId="19" xfId="0" applyNumberFormat="1" applyFont="1" applyFill="1" applyBorder="1" applyAlignment="1">
      <alignment/>
    </xf>
    <xf numFmtId="1" fontId="0" fillId="34" borderId="30" xfId="0" applyNumberFormat="1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39" fontId="0" fillId="34" borderId="32" xfId="0" applyNumberFormat="1" applyFont="1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56" xfId="0" applyFont="1" applyFill="1" applyBorder="1" applyAlignment="1">
      <alignment/>
    </xf>
    <xf numFmtId="0" fontId="0" fillId="0" borderId="11" xfId="62" applyFont="1" applyBorder="1">
      <alignment/>
      <protection/>
    </xf>
    <xf numFmtId="0" fontId="15" fillId="0" borderId="0" xfId="61" applyFont="1" applyAlignment="1">
      <alignment horizontal="left"/>
      <protection/>
    </xf>
    <xf numFmtId="39" fontId="0" fillId="34" borderId="28" xfId="0" applyNumberFormat="1" applyFont="1" applyFill="1" applyBorder="1" applyAlignment="1">
      <alignment/>
    </xf>
    <xf numFmtId="0" fontId="0" fillId="0" borderId="54" xfId="0" applyFont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34" borderId="49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54" xfId="0" applyFont="1" applyBorder="1" applyAlignment="1">
      <alignment horizontal="center" wrapText="1"/>
    </xf>
    <xf numFmtId="0" fontId="0" fillId="0" borderId="58" xfId="0" applyFont="1" applyBorder="1" applyAlignment="1">
      <alignment horizontal="center"/>
    </xf>
    <xf numFmtId="0" fontId="0" fillId="33" borderId="54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44" fontId="0" fillId="0" borderId="60" xfId="44" applyFont="1" applyBorder="1" applyAlignment="1">
      <alignment/>
    </xf>
    <xf numFmtId="8" fontId="0" fillId="33" borderId="1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61" xfId="0" applyFont="1" applyBorder="1" applyAlignment="1">
      <alignment/>
    </xf>
    <xf numFmtId="0" fontId="0" fillId="0" borderId="11" xfId="0" applyFont="1" applyFill="1" applyBorder="1" applyAlignment="1">
      <alignment/>
    </xf>
    <xf numFmtId="39" fontId="0" fillId="34" borderId="17" xfId="0" applyNumberFormat="1" applyFont="1" applyFill="1" applyBorder="1" applyAlignment="1">
      <alignment/>
    </xf>
    <xf numFmtId="44" fontId="0" fillId="33" borderId="19" xfId="44" applyFont="1" applyFill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33" borderId="36" xfId="0" applyFont="1" applyFill="1" applyBorder="1" applyAlignment="1">
      <alignment horizontal="center" wrapText="1"/>
    </xf>
    <xf numFmtId="0" fontId="12" fillId="33" borderId="39" xfId="0" applyFont="1" applyFill="1" applyBorder="1" applyAlignment="1">
      <alignment horizontal="left"/>
    </xf>
    <xf numFmtId="0" fontId="0" fillId="33" borderId="23" xfId="0" applyFont="1" applyFill="1" applyBorder="1" applyAlignment="1">
      <alignment/>
    </xf>
    <xf numFmtId="44" fontId="0" fillId="33" borderId="23" xfId="44" applyFont="1" applyFill="1" applyBorder="1" applyAlignment="1">
      <alignment/>
    </xf>
    <xf numFmtId="44" fontId="0" fillId="33" borderId="23" xfId="44" applyFont="1" applyFill="1" applyBorder="1" applyAlignment="1">
      <alignment/>
    </xf>
    <xf numFmtId="44" fontId="0" fillId="33" borderId="30" xfId="44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21" xfId="0" applyFont="1" applyBorder="1" applyAlignment="1">
      <alignment horizontal="left"/>
    </xf>
    <xf numFmtId="44" fontId="0" fillId="33" borderId="11" xfId="44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9" fontId="0" fillId="34" borderId="31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3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44" fontId="0" fillId="0" borderId="65" xfId="44" applyFont="1" applyBorder="1" applyAlignment="1">
      <alignment/>
    </xf>
    <xf numFmtId="0" fontId="0" fillId="34" borderId="26" xfId="0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12" fillId="33" borderId="66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43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6" fillId="0" borderId="54" xfId="0" applyFont="1" applyBorder="1" applyAlignment="1">
      <alignment horizontal="left" wrapText="1"/>
    </xf>
    <xf numFmtId="164" fontId="0" fillId="0" borderId="43" xfId="0" applyNumberFormat="1" applyFont="1" applyBorder="1" applyAlignment="1">
      <alignment/>
    </xf>
    <xf numFmtId="0" fontId="0" fillId="0" borderId="6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52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/>
    </xf>
    <xf numFmtId="169" fontId="0" fillId="0" borderId="22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69" fontId="0" fillId="0" borderId="43" xfId="0" applyNumberFormat="1" applyFont="1" applyBorder="1" applyAlignment="1">
      <alignment horizontal="left"/>
    </xf>
    <xf numFmtId="0" fontId="17" fillId="0" borderId="68" xfId="0" applyFont="1" applyBorder="1" applyAlignment="1">
      <alignment horizontal="right" wrapText="1"/>
    </xf>
    <xf numFmtId="44" fontId="0" fillId="0" borderId="41" xfId="0" applyNumberFormat="1" applyFont="1" applyBorder="1" applyAlignment="1">
      <alignment/>
    </xf>
    <xf numFmtId="44" fontId="0" fillId="0" borderId="69" xfId="0" applyNumberFormat="1" applyFont="1" applyBorder="1" applyAlignment="1">
      <alignment/>
    </xf>
    <xf numFmtId="44" fontId="12" fillId="0" borderId="20" xfId="0" applyNumberFormat="1" applyFont="1" applyBorder="1" applyAlignment="1">
      <alignment/>
    </xf>
    <xf numFmtId="44" fontId="0" fillId="0" borderId="57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44" fontId="0" fillId="0" borderId="7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4" fontId="12" fillId="0" borderId="0" xfId="0" applyNumberFormat="1" applyFont="1" applyBorder="1" applyAlignment="1">
      <alignment/>
    </xf>
    <xf numFmtId="0" fontId="0" fillId="0" borderId="43" xfId="0" applyFont="1" applyBorder="1" applyAlignment="1">
      <alignment/>
    </xf>
    <xf numFmtId="44" fontId="12" fillId="0" borderId="30" xfId="0" applyNumberFormat="1" applyFont="1" applyBorder="1" applyAlignment="1">
      <alignment/>
    </xf>
    <xf numFmtId="0" fontId="17" fillId="33" borderId="32" xfId="0" applyFont="1" applyFill="1" applyBorder="1" applyAlignment="1">
      <alignment horizontal="center" wrapText="1"/>
    </xf>
    <xf numFmtId="164" fontId="12" fillId="33" borderId="15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 wrapText="1"/>
    </xf>
    <xf numFmtId="0" fontId="0" fillId="33" borderId="32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right" wrapText="1"/>
    </xf>
    <xf numFmtId="0" fontId="0" fillId="33" borderId="18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0" fillId="0" borderId="50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0" borderId="13" xfId="64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21" xfId="0" applyBorder="1" applyAlignment="1">
      <alignment/>
    </xf>
    <xf numFmtId="0" fontId="0" fillId="0" borderId="43" xfId="0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36" xfId="0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54" xfId="0" applyBorder="1" applyAlignment="1">
      <alignment horizontal="center" wrapText="1"/>
    </xf>
    <xf numFmtId="0" fontId="0" fillId="34" borderId="54" xfId="0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1" fontId="0" fillId="0" borderId="43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30" xfId="0" applyFill="1" applyBorder="1" applyAlignment="1">
      <alignment horizontal="right"/>
    </xf>
    <xf numFmtId="44" fontId="0" fillId="0" borderId="43" xfId="0" applyNumberFormat="1" applyFont="1" applyFill="1" applyBorder="1" applyAlignment="1">
      <alignment/>
    </xf>
    <xf numFmtId="0" fontId="0" fillId="0" borderId="14" xfId="0" applyBorder="1" applyAlignment="1">
      <alignment/>
    </xf>
    <xf numFmtId="44" fontId="0" fillId="0" borderId="69" xfId="44" applyFont="1" applyBorder="1" applyAlignment="1">
      <alignment/>
    </xf>
    <xf numFmtId="44" fontId="0" fillId="33" borderId="32" xfId="0" applyNumberFormat="1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44" fontId="0" fillId="33" borderId="54" xfId="0" applyNumberFormat="1" applyFont="1" applyFill="1" applyBorder="1" applyAlignment="1">
      <alignment/>
    </xf>
    <xf numFmtId="44" fontId="0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2" fontId="12" fillId="33" borderId="46" xfId="0" applyNumberFormat="1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4" xfId="47"/>
    <cellStyle name="Currency 5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G29" sqref="G29"/>
    </sheetView>
  </sheetViews>
  <sheetFormatPr defaultColWidth="9.33203125" defaultRowHeight="12.75"/>
  <cols>
    <col min="1" max="1" width="5.83203125" style="0" customWidth="1"/>
    <col min="2" max="2" width="24" style="0" customWidth="1"/>
    <col min="3" max="3" width="43.83203125" style="0" customWidth="1"/>
    <col min="4" max="4" width="26.83203125" style="0" customWidth="1"/>
  </cols>
  <sheetData>
    <row r="1" spans="1:2" ht="15">
      <c r="A1" s="47"/>
      <c r="B1" s="47"/>
    </row>
    <row r="3" spans="1:4" s="61" customFormat="1" ht="15" customHeight="1">
      <c r="A3" s="375" t="s">
        <v>68</v>
      </c>
      <c r="B3" s="375"/>
      <c r="C3" s="375"/>
      <c r="D3" s="375"/>
    </row>
    <row r="4" spans="1:4" s="61" customFormat="1" ht="15" customHeight="1">
      <c r="A4" s="291"/>
      <c r="B4" s="291"/>
      <c r="C4" s="291"/>
      <c r="D4" s="291"/>
    </row>
    <row r="5" spans="3:4" s="61" customFormat="1" ht="12.75" customHeight="1">
      <c r="C5" s="291" t="s">
        <v>445</v>
      </c>
      <c r="D5" s="292"/>
    </row>
    <row r="6" spans="3:4" s="61" customFormat="1" ht="12.75" customHeight="1">
      <c r="C6" s="291"/>
      <c r="D6" s="292"/>
    </row>
    <row r="7" s="61" customFormat="1" ht="12.75">
      <c r="A7" s="318" t="s">
        <v>79</v>
      </c>
    </row>
    <row r="8" s="61" customFormat="1" ht="12.75">
      <c r="B8" t="s">
        <v>458</v>
      </c>
    </row>
    <row r="9" s="61" customFormat="1" ht="12.75">
      <c r="B9" t="s">
        <v>504</v>
      </c>
    </row>
    <row r="10" s="61" customFormat="1" ht="12.75">
      <c r="B10" t="s">
        <v>453</v>
      </c>
    </row>
    <row r="11" s="61" customFormat="1" ht="12.75">
      <c r="B11" t="s">
        <v>452</v>
      </c>
    </row>
    <row r="12" spans="2:3" s="61" customFormat="1" ht="12.75">
      <c r="B12" s="352" t="s">
        <v>451</v>
      </c>
      <c r="C12" t="s">
        <v>450</v>
      </c>
    </row>
    <row r="13" s="61" customFormat="1" ht="12.75">
      <c r="B13" t="s">
        <v>455</v>
      </c>
    </row>
    <row r="14" s="61" customFormat="1" ht="12.75"/>
    <row r="15" s="61" customFormat="1" ht="13.5" thickBot="1">
      <c r="A15" t="s">
        <v>444</v>
      </c>
    </row>
    <row r="16" spans="1:4" s="61" customFormat="1" ht="13.5" thickBot="1">
      <c r="A16" s="376" t="s">
        <v>80</v>
      </c>
      <c r="B16" s="377"/>
      <c r="C16" s="312" t="s">
        <v>81</v>
      </c>
      <c r="D16" s="313" t="s">
        <v>82</v>
      </c>
    </row>
    <row r="17" spans="1:4" s="61" customFormat="1" ht="12.75">
      <c r="A17" s="293" t="s">
        <v>83</v>
      </c>
      <c r="B17" s="294"/>
      <c r="C17" s="295" t="s">
        <v>142</v>
      </c>
      <c r="D17" s="332">
        <f>'3.3.a Scheduling Drilling'!I11+'3.3.b Drilling Mob-demob'!I13+'3.3.c Supervision of FW'!I61+'3.3.d Cost for Drilling'!K37+'3.3.e Well Development'!I66+'3.3.f Drum Disposal '!I11</f>
        <v>0</v>
      </c>
    </row>
    <row r="18" spans="1:4" s="61" customFormat="1" ht="12.75">
      <c r="A18" s="296" t="s">
        <v>251</v>
      </c>
      <c r="B18" s="297"/>
      <c r="C18" s="266" t="s">
        <v>253</v>
      </c>
      <c r="D18" s="78">
        <f>'3.6.a Survey Wells'!I64</f>
        <v>0</v>
      </c>
    </row>
    <row r="19" spans="1:4" s="61" customFormat="1" ht="12.75">
      <c r="A19" s="296" t="s">
        <v>252</v>
      </c>
      <c r="B19" s="297"/>
      <c r="C19" s="266" t="s">
        <v>121</v>
      </c>
      <c r="D19" s="78">
        <f>'3.7.a Vapor Monitoring'!I58</f>
        <v>0</v>
      </c>
    </row>
    <row r="20" spans="1:4" s="61" customFormat="1" ht="12.75">
      <c r="A20" s="351" t="s">
        <v>454</v>
      </c>
      <c r="B20" s="297"/>
      <c r="C20" s="266" t="s">
        <v>74</v>
      </c>
      <c r="D20" s="78">
        <f>'4.4.a.1 CA Public Notice '!I22+'4.4.a.2 CA Permit-Utility Svc'!I50+'4.4.a.3 Oversight of CAS Deliv.'!I64+'4.4.a.4 CA - Soil Excavation'!I135+'4.4.a.5 RW Trench Installation'!I19+'4.4.a.6 Wellhead &amp; Vault Inst'!I77+'4.4.a.7 CAS Inlet Manifold'!I94+'4.4.a.8 Concrete Pad Install'!I75+'4.4.a.9 Mob-demob of Equip.'!I16+'4.4.a.10 CAS Discharge Trench'!I12+'4.4.a.11 Wet Test &amp; Training'!I66+'4.4.a.12 Electrical Install.'!I26</f>
        <v>0</v>
      </c>
    </row>
    <row r="21" spans="1:4" s="61" customFormat="1" ht="12.75">
      <c r="A21" s="298" t="s">
        <v>69</v>
      </c>
      <c r="B21" s="299"/>
      <c r="C21" s="266" t="s">
        <v>75</v>
      </c>
      <c r="D21" s="78">
        <f>'4.4.b.1 Routine O &amp; M'!I70+'4.4.b.2 Nonscheduled Maintenanc'!I56+'4.4.b.3 Evaluation Perform Mtg'!I35+'4.4.b.4  Utility Bill Payment'!I13+'4.4.b.5 Utility Costs'!I17+'4.4.b.6 Additional Technician'!I52+'4.4.b.7 Telemetry Review'!I13</f>
        <v>0</v>
      </c>
    </row>
    <row r="22" spans="1:4" s="61" customFormat="1" ht="12.75">
      <c r="A22" s="298" t="s">
        <v>70</v>
      </c>
      <c r="B22" s="299"/>
      <c r="C22" s="266" t="s">
        <v>76</v>
      </c>
      <c r="D22" s="78">
        <f>'4.4.c.1 Groundwater Sampling'!I62+'4.4.c.2 Water Well Sampling'!I59+'4.4.c.3 Surface Water Sampling'!I59+'4.4.c.4 Soil Sampling'!I60+'4.4.c.5 Lab Services'!I41+'4.4.c.6. MNA Sampling'!I62+'4.4.c.7 Receptor Monitoring'!I13+'4.4.c.8 POTW Sampling'!I22+'4.4.c.9 NPDES Sampling'!I59+'4.4.c.10 NPDES Auto Sampling'!I61+'4.4.c.11 Air Sampling'!I24+'4.4.c.12 Drum Disposal (FP-GW)'!I11+'4.4.c.13 Drum Disposal (soil)'!I11+'4.4.c.14 Vacuum Monitoring'!I22</f>
        <v>0</v>
      </c>
    </row>
    <row r="23" spans="1:4" s="61" customFormat="1" ht="12.75">
      <c r="A23" s="298" t="s">
        <v>71</v>
      </c>
      <c r="B23" s="299"/>
      <c r="C23" s="266" t="s">
        <v>77</v>
      </c>
      <c r="D23" s="78">
        <f>'4.4.d.1 System Deactivation'!I65+'4.4.d.2 Drum Disposal'!I11+'4.4.d.3 Permit-Utility Terminat'!I13+'4.4.d.4 Prep CAS for Transpor'!I50+'4.4.d.5 Decommissioning CAS'!I71+'4.4.d.6 Mob-demob'!I14+'4.4.d.7 Oversight of CAS pickup'!I50</f>
        <v>0</v>
      </c>
    </row>
    <row r="24" spans="1:4" s="61" customFormat="1" ht="12.75">
      <c r="A24" s="298" t="s">
        <v>72</v>
      </c>
      <c r="B24" s="299"/>
      <c r="C24" s="266" t="s">
        <v>122</v>
      </c>
      <c r="D24" s="78">
        <f>'5.1.a Well Abandonment Supervis'!I54+'5.1.b Well Abandonment'!I42+'5.1.c Well Abandon (mob-demob)'!I13</f>
        <v>0</v>
      </c>
    </row>
    <row r="25" spans="1:4" s="61" customFormat="1" ht="12.75">
      <c r="A25" s="298" t="s">
        <v>73</v>
      </c>
      <c r="B25" s="300"/>
      <c r="C25" s="301" t="s">
        <v>153</v>
      </c>
      <c r="D25" s="78">
        <f>'5.2.a Site Restoration (Sched)'!I13+'5.2.b Site Restoration (Superv)'!I50+'5.2.c Site Restoration'!I60</f>
        <v>0</v>
      </c>
    </row>
    <row r="26" spans="1:4" s="61" customFormat="1" ht="15" customHeight="1" thickBot="1">
      <c r="A26" s="328">
        <v>6</v>
      </c>
      <c r="B26" s="320"/>
      <c r="C26" s="321" t="s">
        <v>167</v>
      </c>
      <c r="D26" s="333">
        <f>'6.0 Appls-Rpts-Prpsls-Submitts'!I44</f>
        <v>0</v>
      </c>
    </row>
    <row r="27" spans="1:4" s="61" customFormat="1" ht="15" customHeight="1" thickBot="1">
      <c r="A27" s="330"/>
      <c r="B27" s="319"/>
      <c r="C27" s="331" t="s">
        <v>449</v>
      </c>
      <c r="D27" s="334">
        <f>SUM(D17:D26)</f>
        <v>0</v>
      </c>
    </row>
    <row r="28" spans="1:4" s="61" customFormat="1" ht="15" customHeight="1">
      <c r="A28" s="329"/>
      <c r="B28" s="181"/>
      <c r="C28" s="326"/>
      <c r="D28" s="322"/>
    </row>
    <row r="29" spans="1:4" s="61" customFormat="1" ht="15" customHeight="1">
      <c r="A29" s="25" t="s">
        <v>456</v>
      </c>
      <c r="B29" s="181"/>
      <c r="C29" s="326"/>
      <c r="D29" s="327"/>
    </row>
    <row r="30" spans="1:4" s="61" customFormat="1" ht="15" customHeight="1" thickBot="1">
      <c r="A30" s="338" t="s">
        <v>457</v>
      </c>
      <c r="B30" s="181"/>
      <c r="C30" s="326"/>
      <c r="D30" s="327"/>
    </row>
    <row r="31" spans="1:4" s="61" customFormat="1" ht="15" customHeight="1">
      <c r="A31" s="378" t="s">
        <v>447</v>
      </c>
      <c r="B31" s="379"/>
      <c r="C31" s="343" t="s">
        <v>442</v>
      </c>
      <c r="D31" s="344" t="s">
        <v>443</v>
      </c>
    </row>
    <row r="32" spans="1:4" s="61" customFormat="1" ht="15" customHeight="1">
      <c r="A32" s="323">
        <f>'Other Task 1'!I1</f>
        <v>0</v>
      </c>
      <c r="B32" s="300"/>
      <c r="C32" s="317">
        <f>'Other Task 1'!B1</f>
        <v>0</v>
      </c>
      <c r="D32" s="335">
        <f>'Other Task 1'!I75</f>
        <v>0</v>
      </c>
    </row>
    <row r="33" spans="1:4" s="61" customFormat="1" ht="15" customHeight="1">
      <c r="A33" s="323">
        <f>'Other Task 2'!I1</f>
        <v>0</v>
      </c>
      <c r="B33" s="300"/>
      <c r="C33" s="317">
        <f>'Other Task 2'!B1</f>
        <v>0</v>
      </c>
      <c r="D33" s="336">
        <f>'Other Task 2'!I75</f>
        <v>0</v>
      </c>
    </row>
    <row r="34" spans="1:4" s="61" customFormat="1" ht="15" customHeight="1" thickBot="1">
      <c r="A34" s="324">
        <f>'Other Task 3'!I1</f>
        <v>0</v>
      </c>
      <c r="B34" s="325"/>
      <c r="C34" s="317">
        <f>'Other Task 3'!B1</f>
        <v>0</v>
      </c>
      <c r="D34" s="337">
        <f>'Other Task 3'!I75</f>
        <v>0</v>
      </c>
    </row>
    <row r="35" spans="1:4" s="61" customFormat="1" ht="13.5" thickBot="1">
      <c r="A35" s="341"/>
      <c r="B35" s="302"/>
      <c r="C35" s="331" t="s">
        <v>448</v>
      </c>
      <c r="D35" s="334">
        <f>SUM(D32:D34)</f>
        <v>0</v>
      </c>
    </row>
    <row r="36" spans="2:4" s="61" customFormat="1" ht="13.5" thickBot="1">
      <c r="B36" s="339"/>
      <c r="C36" s="339"/>
      <c r="D36" s="340"/>
    </row>
    <row r="37" spans="1:4" s="61" customFormat="1" ht="13.5" thickBot="1">
      <c r="A37" s="338"/>
      <c r="B37" s="339"/>
      <c r="C37" s="331" t="s">
        <v>446</v>
      </c>
      <c r="D37" s="342">
        <f>D27+D35</f>
        <v>0</v>
      </c>
    </row>
    <row r="38" s="61" customFormat="1" ht="12.75"/>
  </sheetData>
  <sheetProtection/>
  <mergeCells count="3">
    <mergeCell ref="A3:D3"/>
    <mergeCell ref="A16:B16"/>
    <mergeCell ref="A31:B3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1" width="9.33203125" style="61" customWidth="1"/>
    <col min="12" max="12" width="9.83203125" style="61" customWidth="1"/>
    <col min="13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428</v>
      </c>
    </row>
    <row r="2" spans="1:6" ht="12.75">
      <c r="A2" s="134"/>
      <c r="B2" s="25" t="s">
        <v>461</v>
      </c>
      <c r="F2" s="48"/>
    </row>
    <row r="3" spans="1:6" ht="12.75">
      <c r="A3" s="134"/>
      <c r="B3" s="48"/>
      <c r="F3" s="48"/>
    </row>
    <row r="4" spans="1:6" ht="12.75">
      <c r="A4" s="134" t="s">
        <v>206</v>
      </c>
      <c r="B4" s="48"/>
      <c r="F4" s="48"/>
    </row>
    <row r="5" ht="13.5" thickBot="1">
      <c r="A5" s="174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391" t="s">
        <v>377</v>
      </c>
      <c r="B7" s="392"/>
      <c r="C7" s="68" t="s">
        <v>105</v>
      </c>
      <c r="D7" s="58" t="s">
        <v>106</v>
      </c>
      <c r="E7" s="69" t="s">
        <v>379</v>
      </c>
      <c r="F7" s="70" t="s">
        <v>110</v>
      </c>
      <c r="G7" s="71" t="s">
        <v>106</v>
      </c>
      <c r="H7" s="71" t="s">
        <v>379</v>
      </c>
      <c r="I7" s="72" t="s">
        <v>110</v>
      </c>
    </row>
    <row r="8" spans="1:9" ht="13.5" thickBot="1">
      <c r="A8" s="109" t="s">
        <v>378</v>
      </c>
      <c r="B8" s="108"/>
      <c r="C8" s="159" t="s">
        <v>111</v>
      </c>
      <c r="D8" s="88"/>
      <c r="E8" s="89"/>
      <c r="F8" s="89">
        <f>D8*E8</f>
        <v>0</v>
      </c>
      <c r="G8" s="159"/>
      <c r="H8" s="159"/>
      <c r="I8" s="90">
        <f>G8*H8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329</v>
      </c>
      <c r="I11" s="113">
        <f>I10*I9</f>
        <v>0</v>
      </c>
    </row>
    <row r="12" spans="1:7" ht="12.75">
      <c r="A12" s="80"/>
      <c r="B12" s="80"/>
      <c r="C12" s="81"/>
      <c r="D12" s="82"/>
      <c r="E12" s="83"/>
      <c r="F12" s="80"/>
      <c r="G12" s="85"/>
    </row>
    <row r="13" ht="12.75">
      <c r="A13" s="134" t="s">
        <v>123</v>
      </c>
    </row>
    <row r="14" ht="13.5" thickBot="1">
      <c r="A14" s="134"/>
    </row>
    <row r="15" spans="1:9" ht="13.5" customHeight="1">
      <c r="A15" s="62"/>
      <c r="B15" s="63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66" t="s">
        <v>95</v>
      </c>
      <c r="B16" s="67" t="s">
        <v>96</v>
      </c>
      <c r="C16" s="68" t="s">
        <v>105</v>
      </c>
      <c r="D16" s="58" t="s">
        <v>262</v>
      </c>
      <c r="E16" s="69" t="s">
        <v>97</v>
      </c>
      <c r="F16" s="70" t="s">
        <v>110</v>
      </c>
      <c r="G16" s="71" t="s">
        <v>262</v>
      </c>
      <c r="H16" s="71" t="s">
        <v>97</v>
      </c>
      <c r="I16" s="72" t="s">
        <v>110</v>
      </c>
    </row>
    <row r="17" spans="1:9" ht="13.5" thickBot="1">
      <c r="A17" s="150"/>
      <c r="B17" s="50" t="s">
        <v>120</v>
      </c>
      <c r="C17" s="151"/>
      <c r="D17" s="354">
        <v>1</v>
      </c>
      <c r="E17" s="74">
        <v>65</v>
      </c>
      <c r="F17" s="98">
        <f>E17*D17</f>
        <v>65</v>
      </c>
      <c r="G17" s="99"/>
      <c r="H17" s="77"/>
      <c r="I17" s="78">
        <f>H17*G17</f>
        <v>0</v>
      </c>
    </row>
    <row r="18" spans="1:9" s="106" customFormat="1" ht="13.5" thickBot="1">
      <c r="A18" s="116"/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1:9" ht="13.5" thickBot="1">
      <c r="A19" s="48"/>
      <c r="F19" s="114"/>
      <c r="G19" s="97"/>
      <c r="H19" s="143" t="s">
        <v>271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266</v>
      </c>
      <c r="I20" s="113">
        <f>I19*I18</f>
        <v>0</v>
      </c>
    </row>
    <row r="21" spans="1:7" ht="13.5" thickBot="1">
      <c r="A21" s="48"/>
      <c r="B21" s="48"/>
      <c r="C21" s="48"/>
      <c r="D21" s="48"/>
      <c r="E21" s="48"/>
      <c r="F21" s="48"/>
      <c r="G21" s="48"/>
    </row>
    <row r="22" spans="6:9" ht="13.5" thickBot="1">
      <c r="F22" s="104"/>
      <c r="G22" s="118"/>
      <c r="H22" s="143" t="s">
        <v>328</v>
      </c>
      <c r="I22" s="105">
        <f>I11+I20</f>
        <v>0</v>
      </c>
    </row>
  </sheetData>
  <sheetProtection/>
  <mergeCells count="5">
    <mergeCell ref="A7:B7"/>
    <mergeCell ref="D15:F15"/>
    <mergeCell ref="G15:I15"/>
    <mergeCell ref="D6:F6"/>
    <mergeCell ref="G6:I6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1" width="9.33203125" style="61" customWidth="1"/>
    <col min="12" max="12" width="9.83203125" style="61" customWidth="1"/>
    <col min="13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429</v>
      </c>
    </row>
    <row r="2" spans="1:6" ht="12.75">
      <c r="A2" s="134"/>
      <c r="B2" s="25" t="s">
        <v>462</v>
      </c>
      <c r="F2" s="48"/>
    </row>
    <row r="3" spans="1:7" ht="12.75">
      <c r="A3" s="80"/>
      <c r="B3" s="80"/>
      <c r="C3" s="81"/>
      <c r="D3" s="82"/>
      <c r="E3" s="83"/>
      <c r="F3" s="80"/>
      <c r="G3" s="85"/>
    </row>
    <row r="4" ht="12.75">
      <c r="A4" s="134" t="s">
        <v>123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120</v>
      </c>
      <c r="C8" s="151"/>
      <c r="D8" s="73">
        <v>2</v>
      </c>
      <c r="E8" s="74">
        <v>65</v>
      </c>
      <c r="F8" s="75">
        <f>E8*D8</f>
        <v>130</v>
      </c>
      <c r="G8" s="160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 t="s">
        <v>63</v>
      </c>
      <c r="B13" s="48"/>
      <c r="C13" s="48"/>
      <c r="D13" s="48"/>
      <c r="E13" s="48"/>
      <c r="F13" s="48"/>
      <c r="G13" s="48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62"/>
      <c r="B15" s="63"/>
      <c r="C15" s="64"/>
      <c r="D15" s="380" t="s">
        <v>260</v>
      </c>
      <c r="E15" s="388"/>
      <c r="F15" s="389"/>
      <c r="G15" s="383" t="s">
        <v>257</v>
      </c>
      <c r="H15" s="381"/>
      <c r="I15" s="390"/>
    </row>
    <row r="16" spans="1:9" ht="13.5" thickBot="1">
      <c r="A16" s="66" t="s">
        <v>95</v>
      </c>
      <c r="B16" s="67" t="s">
        <v>96</v>
      </c>
      <c r="C16" s="68" t="s">
        <v>105</v>
      </c>
      <c r="D16" s="58" t="s">
        <v>262</v>
      </c>
      <c r="E16" s="69" t="s">
        <v>97</v>
      </c>
      <c r="F16" s="70" t="s">
        <v>110</v>
      </c>
      <c r="G16" s="71" t="s">
        <v>262</v>
      </c>
      <c r="H16" s="71" t="s">
        <v>97</v>
      </c>
      <c r="I16" s="72" t="s">
        <v>110</v>
      </c>
    </row>
    <row r="17" spans="1:9" ht="13.5" thickBot="1">
      <c r="A17" s="150"/>
      <c r="B17" s="50" t="s">
        <v>120</v>
      </c>
      <c r="C17" s="151"/>
      <c r="D17" s="73">
        <v>4</v>
      </c>
      <c r="E17" s="74">
        <v>65</v>
      </c>
      <c r="F17" s="75">
        <f>E17*D17</f>
        <v>260</v>
      </c>
      <c r="G17" s="160"/>
      <c r="H17" s="149"/>
      <c r="I17" s="78">
        <f>H17*G17</f>
        <v>0</v>
      </c>
    </row>
    <row r="18" spans="1:9" s="106" customFormat="1" ht="13.5" thickBot="1">
      <c r="A18" s="116"/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279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266</v>
      </c>
      <c r="I20" s="113">
        <f>I19*I18</f>
        <v>0</v>
      </c>
    </row>
    <row r="21" spans="1:7" ht="12.75">
      <c r="A21" s="80"/>
      <c r="B21" s="81"/>
      <c r="C21" s="80"/>
      <c r="D21" s="82"/>
      <c r="E21" s="83"/>
      <c r="F21" s="84"/>
      <c r="G21" s="85"/>
    </row>
    <row r="22" spans="1:7" ht="12.75">
      <c r="A22" s="48" t="s">
        <v>235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 t="s">
        <v>254</v>
      </c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263</v>
      </c>
      <c r="C25" s="68" t="s">
        <v>105</v>
      </c>
      <c r="D25" s="58" t="s">
        <v>259</v>
      </c>
      <c r="E25" s="69" t="s">
        <v>261</v>
      </c>
      <c r="F25" s="70" t="s">
        <v>110</v>
      </c>
      <c r="G25" s="71" t="s">
        <v>258</v>
      </c>
      <c r="H25" s="71" t="s">
        <v>261</v>
      </c>
      <c r="I25" s="72" t="s">
        <v>110</v>
      </c>
    </row>
    <row r="26" spans="1:9" ht="12.75">
      <c r="A26" s="161"/>
      <c r="B26" s="86" t="s">
        <v>255</v>
      </c>
      <c r="C26" s="159" t="s">
        <v>111</v>
      </c>
      <c r="D26" s="88">
        <v>250</v>
      </c>
      <c r="E26" s="89">
        <v>0.51</v>
      </c>
      <c r="F26" s="89">
        <f>D26*E26</f>
        <v>127.5</v>
      </c>
      <c r="G26" s="159"/>
      <c r="H26" s="159"/>
      <c r="I26" s="90">
        <f>G26*H26</f>
        <v>0</v>
      </c>
    </row>
    <row r="27" spans="1:9" ht="13.5" thickBot="1">
      <c r="A27" s="161"/>
      <c r="B27" s="86" t="s">
        <v>256</v>
      </c>
      <c r="C27" s="154" t="s">
        <v>111</v>
      </c>
      <c r="D27" s="91">
        <v>250</v>
      </c>
      <c r="E27" s="96">
        <v>0.75</v>
      </c>
      <c r="F27" s="92">
        <f>D27*E27</f>
        <v>187.5</v>
      </c>
      <c r="G27" s="154"/>
      <c r="H27" s="154"/>
      <c r="I27" s="93">
        <f>G27*H27</f>
        <v>0</v>
      </c>
    </row>
    <row r="28" spans="1:9" s="106" customFormat="1" ht="13.5" thickBot="1">
      <c r="A28" s="116"/>
      <c r="B28" s="115"/>
      <c r="C28" s="116"/>
      <c r="D28" s="116"/>
      <c r="E28" s="117"/>
      <c r="F28" s="100"/>
      <c r="G28" s="118"/>
      <c r="H28" s="143" t="s">
        <v>43</v>
      </c>
      <c r="I28" s="105">
        <f>SUM(I26:I27)</f>
        <v>0</v>
      </c>
    </row>
    <row r="29" spans="6:9" ht="13.5" thickBot="1">
      <c r="F29" s="114"/>
      <c r="G29" s="97"/>
      <c r="H29" s="143" t="s">
        <v>279</v>
      </c>
      <c r="I29" s="157"/>
    </row>
    <row r="30" spans="1:9" ht="13.5" thickBot="1">
      <c r="A30" s="48"/>
      <c r="B30" s="48"/>
      <c r="C30" s="48"/>
      <c r="D30" s="48"/>
      <c r="E30" s="80"/>
      <c r="F30" s="104"/>
      <c r="G30" s="100"/>
      <c r="H30" s="175" t="s">
        <v>268</v>
      </c>
      <c r="I30" s="113">
        <f>I29*I28</f>
        <v>0</v>
      </c>
    </row>
    <row r="32" ht="12.75">
      <c r="A32" s="61" t="s">
        <v>264</v>
      </c>
    </row>
    <row r="33" ht="13.5" thickBot="1"/>
    <row r="34" spans="1:9" ht="13.5" customHeight="1">
      <c r="A34" s="62"/>
      <c r="B34" s="63"/>
      <c r="C34" s="64"/>
      <c r="D34" s="380" t="s">
        <v>260</v>
      </c>
      <c r="E34" s="388"/>
      <c r="F34" s="389"/>
      <c r="G34" s="383" t="s">
        <v>257</v>
      </c>
      <c r="H34" s="381"/>
      <c r="I34" s="390"/>
    </row>
    <row r="35" spans="1:9" ht="13.5" thickBot="1">
      <c r="A35" s="66" t="s">
        <v>95</v>
      </c>
      <c r="B35" s="67" t="s">
        <v>96</v>
      </c>
      <c r="C35" s="68" t="s">
        <v>105</v>
      </c>
      <c r="D35" s="58" t="s">
        <v>65</v>
      </c>
      <c r="E35" s="69" t="s">
        <v>265</v>
      </c>
      <c r="F35" s="70" t="s">
        <v>110</v>
      </c>
      <c r="G35" s="71" t="s">
        <v>65</v>
      </c>
      <c r="H35" s="71" t="s">
        <v>84</v>
      </c>
      <c r="I35" s="72" t="s">
        <v>110</v>
      </c>
    </row>
    <row r="36" spans="1:9" ht="13.5" thickBot="1">
      <c r="A36" s="162"/>
      <c r="B36" s="50" t="s">
        <v>120</v>
      </c>
      <c r="C36" s="151"/>
      <c r="D36" s="73"/>
      <c r="E36" s="74">
        <v>129</v>
      </c>
      <c r="F36" s="75">
        <f>E36*D36</f>
        <v>0</v>
      </c>
      <c r="G36" s="160"/>
      <c r="H36" s="149"/>
      <c r="I36" s="78">
        <f>H36*G36</f>
        <v>0</v>
      </c>
    </row>
    <row r="37" spans="1:9" s="106" customFormat="1" ht="13.5" thickBot="1">
      <c r="A37" s="80" t="s">
        <v>64</v>
      </c>
      <c r="B37" s="115"/>
      <c r="C37" s="116"/>
      <c r="D37" s="116"/>
      <c r="E37" s="117"/>
      <c r="F37" s="100"/>
      <c r="G37" s="118"/>
      <c r="H37" s="143" t="s">
        <v>43</v>
      </c>
      <c r="I37" s="105">
        <f>SUM(I36:I36)</f>
        <v>0</v>
      </c>
    </row>
    <row r="38" spans="6:9" ht="13.5" thickBot="1">
      <c r="F38" s="114"/>
      <c r="G38" s="97"/>
      <c r="H38" s="143" t="s">
        <v>271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269</v>
      </c>
      <c r="I39" s="113">
        <f>I38*I37</f>
        <v>0</v>
      </c>
    </row>
    <row r="40" spans="2:7" ht="12.75">
      <c r="B40" s="81"/>
      <c r="C40" s="80"/>
      <c r="D40" s="82"/>
      <c r="E40" s="83"/>
      <c r="F40" s="84"/>
      <c r="G40" s="85"/>
    </row>
    <row r="41" spans="1:7" ht="12.75">
      <c r="A41" s="48" t="s">
        <v>78</v>
      </c>
      <c r="B41" s="48"/>
      <c r="C41" s="48"/>
      <c r="D41" s="48"/>
      <c r="E41" s="48"/>
      <c r="F41" s="48"/>
      <c r="G41" s="48"/>
    </row>
    <row r="42" spans="1:7" ht="13.5" thickBot="1">
      <c r="A42" s="48"/>
      <c r="B42" s="48"/>
      <c r="C42" s="48"/>
      <c r="D42" s="48"/>
      <c r="E42" s="48"/>
      <c r="F42" s="48"/>
      <c r="G42" s="48"/>
    </row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120</v>
      </c>
      <c r="C45" s="151"/>
      <c r="D45" s="73"/>
      <c r="E45" s="74">
        <v>66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270</v>
      </c>
      <c r="I48" s="113">
        <f>I47*I46</f>
        <v>0</v>
      </c>
    </row>
    <row r="49" spans="2:5" ht="13.5" thickBot="1">
      <c r="B49" s="81"/>
      <c r="C49" s="80"/>
      <c r="D49" s="82"/>
      <c r="E49" s="83"/>
    </row>
    <row r="50" spans="6:9" ht="13.5" thickBot="1">
      <c r="F50" s="104"/>
      <c r="G50" s="118"/>
      <c r="H50" s="143" t="s">
        <v>313</v>
      </c>
      <c r="I50" s="105">
        <f>I48+I39+I30+I20+I11</f>
        <v>0</v>
      </c>
    </row>
  </sheetData>
  <sheetProtection/>
  <mergeCells count="10">
    <mergeCell ref="D43:F43"/>
    <mergeCell ref="G43:I43"/>
    <mergeCell ref="D6:F6"/>
    <mergeCell ref="G6:I6"/>
    <mergeCell ref="D15:F15"/>
    <mergeCell ref="G15:I15"/>
    <mergeCell ref="D24:F24"/>
    <mergeCell ref="G24:I24"/>
    <mergeCell ref="D34:F34"/>
    <mergeCell ref="G34:I34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1" width="9.33203125" style="61" customWidth="1"/>
    <col min="12" max="12" width="9.83203125" style="61" customWidth="1"/>
    <col min="13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430</v>
      </c>
    </row>
    <row r="2" spans="1:6" ht="12.75">
      <c r="A2" s="134"/>
      <c r="B2" s="48" t="s">
        <v>18</v>
      </c>
      <c r="F2" s="48"/>
    </row>
    <row r="3" ht="12.75">
      <c r="A3" s="174"/>
    </row>
    <row r="4" ht="12.75">
      <c r="A4" s="134" t="s">
        <v>123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50" t="s">
        <v>164</v>
      </c>
      <c r="C8" s="151"/>
      <c r="D8" s="73">
        <v>4</v>
      </c>
      <c r="E8" s="51">
        <v>45</v>
      </c>
      <c r="F8" s="75">
        <f>E8*D8</f>
        <v>180</v>
      </c>
      <c r="G8" s="148"/>
      <c r="H8" s="149"/>
      <c r="I8" s="78">
        <f>H8*G8</f>
        <v>0</v>
      </c>
    </row>
    <row r="9" spans="1:9" ht="13.5" thickBot="1">
      <c r="A9" s="150"/>
      <c r="B9" s="50" t="s">
        <v>119</v>
      </c>
      <c r="C9" s="151"/>
      <c r="D9" s="73">
        <v>4</v>
      </c>
      <c r="E9" s="51">
        <v>35</v>
      </c>
      <c r="F9" s="75">
        <f>E9*D9</f>
        <v>140</v>
      </c>
      <c r="G9" s="179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9" ht="12.75">
      <c r="A14" s="48" t="s">
        <v>104</v>
      </c>
      <c r="B14" s="48"/>
      <c r="C14" s="48"/>
      <c r="D14" s="48"/>
      <c r="E14" s="80"/>
      <c r="F14" s="80"/>
      <c r="G14" s="80"/>
      <c r="H14" s="82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ht="13.5" thickBot="1">
      <c r="A17" s="391" t="s">
        <v>137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71" t="s">
        <v>106</v>
      </c>
      <c r="H17" s="71" t="s">
        <v>84</v>
      </c>
      <c r="I17" s="72" t="s">
        <v>110</v>
      </c>
    </row>
    <row r="18" spans="1:9" ht="12.75">
      <c r="A18" s="109" t="s">
        <v>89</v>
      </c>
      <c r="B18" s="108"/>
      <c r="C18" s="159" t="s">
        <v>111</v>
      </c>
      <c r="D18" s="88">
        <v>1</v>
      </c>
      <c r="E18" s="89">
        <v>650</v>
      </c>
      <c r="F18" s="89">
        <f>D18*E18</f>
        <v>650</v>
      </c>
      <c r="G18" s="159"/>
      <c r="H18" s="159"/>
      <c r="I18" s="90">
        <f>G18*H18</f>
        <v>0</v>
      </c>
    </row>
    <row r="19" spans="1:9" ht="13.5" thickBot="1">
      <c r="A19" s="142" t="s">
        <v>90</v>
      </c>
      <c r="B19" s="158"/>
      <c r="C19" s="154" t="s">
        <v>111</v>
      </c>
      <c r="D19" s="91">
        <v>1</v>
      </c>
      <c r="E19" s="96">
        <v>0</v>
      </c>
      <c r="F19" s="92">
        <f>D19*E19</f>
        <v>0</v>
      </c>
      <c r="G19" s="154"/>
      <c r="H19" s="154"/>
      <c r="I19" s="93">
        <f>G19*H19</f>
        <v>0</v>
      </c>
    </row>
    <row r="20" spans="1:9" s="106" customFormat="1" ht="13.5" thickBot="1">
      <c r="A20" s="80" t="s">
        <v>91</v>
      </c>
      <c r="B20" s="115"/>
      <c r="C20" s="116"/>
      <c r="D20" s="116"/>
      <c r="E20" s="117"/>
      <c r="F20" s="100"/>
      <c r="G20" s="118"/>
      <c r="H20" s="143" t="s">
        <v>43</v>
      </c>
      <c r="I20" s="105">
        <f>SUM(I18:I19)</f>
        <v>0</v>
      </c>
    </row>
    <row r="21" spans="6:9" ht="13.5" thickBot="1">
      <c r="F21" s="114"/>
      <c r="G21" s="97"/>
      <c r="H21" s="143" t="s">
        <v>271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267</v>
      </c>
      <c r="I22" s="113">
        <f>I21*I20</f>
        <v>0</v>
      </c>
    </row>
    <row r="24" spans="1:7" ht="12.75">
      <c r="A24" s="48" t="s">
        <v>63</v>
      </c>
      <c r="B24" s="48"/>
      <c r="C24" s="48"/>
      <c r="D24" s="48"/>
      <c r="E24" s="48"/>
      <c r="F24" s="48"/>
      <c r="G24" s="48"/>
    </row>
    <row r="25" spans="1:7" ht="13.5" thickBot="1">
      <c r="A25" s="48"/>
      <c r="B25" s="48"/>
      <c r="C25" s="48"/>
      <c r="D25" s="48"/>
      <c r="E25" s="48"/>
      <c r="F25" s="48"/>
      <c r="G25" s="48"/>
    </row>
    <row r="26" spans="1:9" ht="13.5" customHeight="1">
      <c r="A26" s="62"/>
      <c r="B26" s="63"/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ht="13.5" thickBot="1">
      <c r="A27" s="66" t="s">
        <v>95</v>
      </c>
      <c r="B27" s="67" t="s">
        <v>96</v>
      </c>
      <c r="C27" s="68" t="s">
        <v>105</v>
      </c>
      <c r="D27" s="58" t="s">
        <v>262</v>
      </c>
      <c r="E27" s="69" t="s">
        <v>97</v>
      </c>
      <c r="F27" s="70" t="s">
        <v>110</v>
      </c>
      <c r="G27" s="71" t="s">
        <v>262</v>
      </c>
      <c r="H27" s="71" t="s">
        <v>97</v>
      </c>
      <c r="I27" s="72" t="s">
        <v>110</v>
      </c>
    </row>
    <row r="28" spans="1:9" ht="12.75">
      <c r="A28" s="150"/>
      <c r="B28" s="50" t="s">
        <v>164</v>
      </c>
      <c r="C28" s="151"/>
      <c r="D28" s="73">
        <v>4</v>
      </c>
      <c r="E28" s="51">
        <v>45</v>
      </c>
      <c r="F28" s="75">
        <f>E28*D28</f>
        <v>180</v>
      </c>
      <c r="G28" s="148"/>
      <c r="H28" s="149"/>
      <c r="I28" s="78">
        <f>H28*G28</f>
        <v>0</v>
      </c>
    </row>
    <row r="29" spans="1:9" ht="13.5" thickBot="1">
      <c r="A29" s="150"/>
      <c r="B29" s="50" t="s">
        <v>119</v>
      </c>
      <c r="C29" s="151"/>
      <c r="D29" s="73">
        <v>4</v>
      </c>
      <c r="E29" s="51">
        <v>35</v>
      </c>
      <c r="F29" s="75">
        <f>E29*D29</f>
        <v>140</v>
      </c>
      <c r="G29" s="179"/>
      <c r="H29" s="149"/>
      <c r="I29" s="78">
        <f>H29*G29</f>
        <v>0</v>
      </c>
    </row>
    <row r="30" spans="1:9" s="106" customFormat="1" ht="13.5" thickBot="1">
      <c r="A30" s="116"/>
      <c r="B30" s="115"/>
      <c r="C30" s="116"/>
      <c r="D30" s="116"/>
      <c r="E30" s="117"/>
      <c r="F30" s="100"/>
      <c r="G30" s="118"/>
      <c r="H30" s="143" t="s">
        <v>43</v>
      </c>
      <c r="I30" s="105">
        <f>SUM(I28:I29)</f>
        <v>0</v>
      </c>
    </row>
    <row r="31" spans="6:9" ht="13.5" thickBot="1">
      <c r="F31" s="114"/>
      <c r="G31" s="97"/>
      <c r="H31" s="143" t="s">
        <v>279</v>
      </c>
      <c r="I31" s="157"/>
    </row>
    <row r="32" spans="1:9" ht="13.5" thickBot="1">
      <c r="A32" s="48"/>
      <c r="B32" s="48"/>
      <c r="C32" s="48"/>
      <c r="D32" s="48"/>
      <c r="E32" s="80"/>
      <c r="F32" s="104"/>
      <c r="G32" s="100"/>
      <c r="H32" s="175" t="s">
        <v>266</v>
      </c>
      <c r="I32" s="113">
        <f>I31*I30</f>
        <v>0</v>
      </c>
    </row>
    <row r="33" spans="1:7" ht="12.75">
      <c r="A33" s="80"/>
      <c r="B33" s="81"/>
      <c r="C33" s="80"/>
      <c r="D33" s="82"/>
      <c r="E33" s="83"/>
      <c r="F33" s="84"/>
      <c r="G33" s="85"/>
    </row>
    <row r="34" spans="1:7" ht="12.75">
      <c r="A34" s="48" t="s">
        <v>235</v>
      </c>
      <c r="B34" s="48"/>
      <c r="C34" s="48"/>
      <c r="D34" s="48"/>
      <c r="E34" s="48"/>
      <c r="F34" s="48"/>
      <c r="G34" s="48"/>
    </row>
    <row r="35" spans="1:7" ht="13.5" thickBot="1">
      <c r="A35" s="48"/>
      <c r="B35" s="48"/>
      <c r="C35" s="48"/>
      <c r="D35" s="48"/>
      <c r="E35" s="48"/>
      <c r="F35" s="48"/>
      <c r="G35" s="48"/>
    </row>
    <row r="36" spans="1:9" ht="13.5" customHeight="1">
      <c r="A36" s="62"/>
      <c r="B36" s="63" t="s">
        <v>254</v>
      </c>
      <c r="C36" s="64"/>
      <c r="D36" s="380" t="s">
        <v>260</v>
      </c>
      <c r="E36" s="388"/>
      <c r="F36" s="389"/>
      <c r="G36" s="383" t="s">
        <v>257</v>
      </c>
      <c r="H36" s="381"/>
      <c r="I36" s="390"/>
    </row>
    <row r="37" spans="1:9" ht="13.5" thickBot="1">
      <c r="A37" s="66" t="s">
        <v>95</v>
      </c>
      <c r="B37" s="67" t="s">
        <v>263</v>
      </c>
      <c r="C37" s="68" t="s">
        <v>105</v>
      </c>
      <c r="D37" s="58" t="s">
        <v>259</v>
      </c>
      <c r="E37" s="69" t="s">
        <v>261</v>
      </c>
      <c r="F37" s="70" t="s">
        <v>110</v>
      </c>
      <c r="G37" s="71" t="s">
        <v>258</v>
      </c>
      <c r="H37" s="71" t="s">
        <v>261</v>
      </c>
      <c r="I37" s="72" t="s">
        <v>110</v>
      </c>
    </row>
    <row r="38" spans="1:9" ht="12.75">
      <c r="A38" s="161"/>
      <c r="B38" s="86" t="s">
        <v>255</v>
      </c>
      <c r="C38" s="159" t="s">
        <v>111</v>
      </c>
      <c r="D38" s="88">
        <v>250</v>
      </c>
      <c r="E38" s="89">
        <v>0.51</v>
      </c>
      <c r="F38" s="89">
        <f>D38*E38</f>
        <v>127.5</v>
      </c>
      <c r="G38" s="159"/>
      <c r="H38" s="159"/>
      <c r="I38" s="90">
        <f>G38*H38</f>
        <v>0</v>
      </c>
    </row>
    <row r="39" spans="1:9" ht="13.5" thickBot="1">
      <c r="A39" s="161"/>
      <c r="B39" s="86" t="s">
        <v>256</v>
      </c>
      <c r="C39" s="154" t="s">
        <v>111</v>
      </c>
      <c r="D39" s="91">
        <v>250</v>
      </c>
      <c r="E39" s="96">
        <v>0.75</v>
      </c>
      <c r="F39" s="92">
        <f>D39*E39</f>
        <v>187.5</v>
      </c>
      <c r="G39" s="154"/>
      <c r="H39" s="154"/>
      <c r="I39" s="93">
        <f>G39*H39</f>
        <v>0</v>
      </c>
    </row>
    <row r="40" spans="1:9" s="106" customFormat="1" ht="13.5" thickBot="1">
      <c r="A40" s="116"/>
      <c r="B40" s="115"/>
      <c r="C40" s="116"/>
      <c r="D40" s="116"/>
      <c r="E40" s="117"/>
      <c r="F40" s="100"/>
      <c r="G40" s="118"/>
      <c r="H40" s="143" t="s">
        <v>43</v>
      </c>
      <c r="I40" s="105">
        <f>SUM(I38:I39)</f>
        <v>0</v>
      </c>
    </row>
    <row r="41" spans="6:9" ht="13.5" thickBot="1">
      <c r="F41" s="114"/>
      <c r="G41" s="97"/>
      <c r="H41" s="143" t="s">
        <v>279</v>
      </c>
      <c r="I41" s="157"/>
    </row>
    <row r="42" spans="1:9" ht="13.5" thickBot="1">
      <c r="A42" s="48"/>
      <c r="B42" s="48"/>
      <c r="C42" s="48"/>
      <c r="D42" s="48"/>
      <c r="E42" s="80"/>
      <c r="F42" s="104"/>
      <c r="G42" s="100"/>
      <c r="H42" s="175" t="s">
        <v>268</v>
      </c>
      <c r="I42" s="113">
        <f>I41*I40</f>
        <v>0</v>
      </c>
    </row>
    <row r="44" ht="12.75">
      <c r="A44" s="61" t="s">
        <v>264</v>
      </c>
    </row>
    <row r="45" ht="13.5" thickBot="1"/>
    <row r="46" spans="1:9" ht="13.5" customHeight="1">
      <c r="A46" s="62"/>
      <c r="B46" s="63"/>
      <c r="C46" s="64"/>
      <c r="D46" s="380" t="s">
        <v>260</v>
      </c>
      <c r="E46" s="388"/>
      <c r="F46" s="389"/>
      <c r="G46" s="383" t="s">
        <v>257</v>
      </c>
      <c r="H46" s="381"/>
      <c r="I46" s="390"/>
    </row>
    <row r="47" spans="1:9" ht="13.5" thickBot="1">
      <c r="A47" s="66" t="s">
        <v>95</v>
      </c>
      <c r="B47" s="67" t="s">
        <v>96</v>
      </c>
      <c r="C47" s="68" t="s">
        <v>105</v>
      </c>
      <c r="D47" s="58" t="s">
        <v>65</v>
      </c>
      <c r="E47" s="69" t="s">
        <v>265</v>
      </c>
      <c r="F47" s="70" t="s">
        <v>110</v>
      </c>
      <c r="G47" s="71" t="s">
        <v>65</v>
      </c>
      <c r="H47" s="71" t="s">
        <v>84</v>
      </c>
      <c r="I47" s="72" t="s">
        <v>110</v>
      </c>
    </row>
    <row r="48" spans="1:9" ht="12.75">
      <c r="A48" s="150"/>
      <c r="B48" s="50" t="s">
        <v>164</v>
      </c>
      <c r="C48" s="151"/>
      <c r="D48" s="73"/>
      <c r="E48" s="51">
        <v>129</v>
      </c>
      <c r="F48" s="75">
        <f>E48*D48</f>
        <v>0</v>
      </c>
      <c r="G48" s="148"/>
      <c r="H48" s="149"/>
      <c r="I48" s="78">
        <f>H48*G48</f>
        <v>0</v>
      </c>
    </row>
    <row r="49" spans="1:9" ht="13.5" thickBot="1">
      <c r="A49" s="180"/>
      <c r="B49" s="50" t="s">
        <v>119</v>
      </c>
      <c r="C49" s="151"/>
      <c r="D49" s="73"/>
      <c r="E49" s="51">
        <v>129</v>
      </c>
      <c r="F49" s="75">
        <f>E49*D49</f>
        <v>0</v>
      </c>
      <c r="G49" s="179"/>
      <c r="H49" s="149"/>
      <c r="I49" s="78">
        <f>H49*G49</f>
        <v>0</v>
      </c>
    </row>
    <row r="50" spans="1:9" s="106" customFormat="1" ht="13.5" thickBot="1">
      <c r="A50" s="80" t="s">
        <v>64</v>
      </c>
      <c r="B50" s="115"/>
      <c r="C50" s="116"/>
      <c r="D50" s="116"/>
      <c r="E50" s="117"/>
      <c r="F50" s="100"/>
      <c r="G50" s="118"/>
      <c r="H50" s="143" t="s">
        <v>43</v>
      </c>
      <c r="I50" s="105">
        <f>SUM(I48:I49)</f>
        <v>0</v>
      </c>
    </row>
    <row r="51" spans="6:9" ht="13.5" thickBot="1">
      <c r="F51" s="114"/>
      <c r="G51" s="97"/>
      <c r="H51" s="143" t="s">
        <v>271</v>
      </c>
      <c r="I51" s="157"/>
    </row>
    <row r="52" spans="1:9" ht="13.5" thickBot="1">
      <c r="A52" s="48"/>
      <c r="B52" s="48"/>
      <c r="C52" s="48"/>
      <c r="D52" s="48"/>
      <c r="E52" s="80"/>
      <c r="F52" s="104"/>
      <c r="G52" s="100"/>
      <c r="H52" s="175" t="s">
        <v>269</v>
      </c>
      <c r="I52" s="113">
        <f>I51*I50</f>
        <v>0</v>
      </c>
    </row>
    <row r="53" spans="2:7" ht="12.75">
      <c r="B53" s="81"/>
      <c r="C53" s="80"/>
      <c r="D53" s="82"/>
      <c r="E53" s="83"/>
      <c r="F53" s="84"/>
      <c r="G53" s="85"/>
    </row>
    <row r="54" spans="1:7" ht="12.75">
      <c r="A54" s="48" t="s">
        <v>78</v>
      </c>
      <c r="B54" s="48"/>
      <c r="C54" s="48"/>
      <c r="D54" s="48"/>
      <c r="E54" s="48"/>
      <c r="F54" s="48"/>
      <c r="G54" s="48"/>
    </row>
    <row r="55" spans="1:7" ht="13.5" thickBot="1">
      <c r="A55" s="48"/>
      <c r="B55" s="48"/>
      <c r="C55" s="48"/>
      <c r="D55" s="48"/>
      <c r="E55" s="48"/>
      <c r="F55" s="48"/>
      <c r="G55" s="48"/>
    </row>
    <row r="56" spans="1:9" ht="13.5" customHeight="1">
      <c r="A56" s="62"/>
      <c r="B56" s="63"/>
      <c r="C56" s="64"/>
      <c r="D56" s="380" t="s">
        <v>260</v>
      </c>
      <c r="E56" s="388"/>
      <c r="F56" s="389"/>
      <c r="G56" s="383" t="s">
        <v>257</v>
      </c>
      <c r="H56" s="381"/>
      <c r="I56" s="390"/>
    </row>
    <row r="57" spans="1:9" ht="13.5" thickBot="1">
      <c r="A57" s="66" t="s">
        <v>95</v>
      </c>
      <c r="B57" s="67" t="s">
        <v>96</v>
      </c>
      <c r="C57" s="68" t="s">
        <v>105</v>
      </c>
      <c r="D57" s="58" t="s">
        <v>65</v>
      </c>
      <c r="E57" s="69" t="s">
        <v>265</v>
      </c>
      <c r="F57" s="70" t="s">
        <v>110</v>
      </c>
      <c r="G57" s="71" t="s">
        <v>65</v>
      </c>
      <c r="H57" s="71" t="s">
        <v>84</v>
      </c>
      <c r="I57" s="72" t="s">
        <v>110</v>
      </c>
    </row>
    <row r="58" spans="1:9" ht="12.75">
      <c r="A58" s="150"/>
      <c r="B58" s="50" t="s">
        <v>164</v>
      </c>
      <c r="C58" s="151"/>
      <c r="D58" s="73"/>
      <c r="E58" s="51">
        <v>66</v>
      </c>
      <c r="F58" s="75">
        <f>E58*D58</f>
        <v>0</v>
      </c>
      <c r="G58" s="148"/>
      <c r="H58" s="149"/>
      <c r="I58" s="78">
        <f>H58*G58</f>
        <v>0</v>
      </c>
    </row>
    <row r="59" spans="1:9" ht="13.5" thickBot="1">
      <c r="A59" s="180"/>
      <c r="B59" s="50" t="s">
        <v>119</v>
      </c>
      <c r="C59" s="151"/>
      <c r="D59" s="73"/>
      <c r="E59" s="74">
        <v>66</v>
      </c>
      <c r="F59" s="75">
        <f>E59*D59</f>
        <v>0</v>
      </c>
      <c r="G59" s="179"/>
      <c r="H59" s="149"/>
      <c r="I59" s="78">
        <f>H59*G59</f>
        <v>0</v>
      </c>
    </row>
    <row r="60" spans="1:9" s="106" customFormat="1" ht="13.5" thickBot="1">
      <c r="A60" s="80" t="s">
        <v>64</v>
      </c>
      <c r="B60" s="115"/>
      <c r="C60" s="116"/>
      <c r="D60" s="116"/>
      <c r="E60" s="117"/>
      <c r="F60" s="100"/>
      <c r="G60" s="118"/>
      <c r="H60" s="143" t="s">
        <v>43</v>
      </c>
      <c r="I60" s="105">
        <f>SUM(I58:I59)</f>
        <v>0</v>
      </c>
    </row>
    <row r="61" spans="6:9" ht="13.5" thickBot="1">
      <c r="F61" s="114"/>
      <c r="G61" s="97"/>
      <c r="H61" s="143" t="s">
        <v>271</v>
      </c>
      <c r="I61" s="157"/>
    </row>
    <row r="62" spans="1:9" ht="13.5" thickBot="1">
      <c r="A62" s="48"/>
      <c r="B62" s="48"/>
      <c r="C62" s="48"/>
      <c r="D62" s="48"/>
      <c r="E62" s="80"/>
      <c r="F62" s="104"/>
      <c r="G62" s="100"/>
      <c r="H62" s="175" t="s">
        <v>270</v>
      </c>
      <c r="I62" s="113">
        <f>I61*I60</f>
        <v>0</v>
      </c>
    </row>
    <row r="63" spans="2:5" ht="13.5" thickBot="1">
      <c r="B63" s="81"/>
      <c r="C63" s="80"/>
      <c r="D63" s="82"/>
      <c r="E63" s="83"/>
    </row>
    <row r="64" spans="6:9" ht="13.5" thickBot="1">
      <c r="F64" s="104"/>
      <c r="G64" s="118"/>
      <c r="H64" s="143" t="s">
        <v>312</v>
      </c>
      <c r="I64" s="105">
        <f>I62+I52+I42+I32+I22+I12</f>
        <v>0</v>
      </c>
    </row>
  </sheetData>
  <sheetProtection/>
  <mergeCells count="13">
    <mergeCell ref="G36:I36"/>
    <mergeCell ref="D46:F46"/>
    <mergeCell ref="G46:I46"/>
    <mergeCell ref="D6:F6"/>
    <mergeCell ref="G6:I6"/>
    <mergeCell ref="D16:F16"/>
    <mergeCell ref="G16:I16"/>
    <mergeCell ref="A17:B17"/>
    <mergeCell ref="D56:F56"/>
    <mergeCell ref="G56:I56"/>
    <mergeCell ref="D36:F36"/>
    <mergeCell ref="D26:F26"/>
    <mergeCell ref="G26:I26"/>
  </mergeCells>
  <printOptions horizontalCentered="1"/>
  <pageMargins left="0.5" right="0.5" top="1" bottom="0.25" header="0.5" footer="0.5"/>
  <pageSetup fitToHeight="0" fitToWidth="0" horizontalDpi="300" verticalDpi="3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23</v>
      </c>
      <c r="C1" s="48"/>
      <c r="H1" s="132" t="s">
        <v>99</v>
      </c>
      <c r="I1" s="133" t="s">
        <v>431</v>
      </c>
    </row>
    <row r="2" spans="1:6" ht="12.75">
      <c r="A2" s="134"/>
      <c r="B2" s="181" t="s">
        <v>380</v>
      </c>
      <c r="F2" s="48"/>
    </row>
    <row r="3" spans="1:6" ht="12.75">
      <c r="A3" s="134"/>
      <c r="B3" s="181"/>
      <c r="F3" s="48"/>
    </row>
    <row r="4" spans="1:7" s="106" customFormat="1" ht="15">
      <c r="A4" s="52" t="s">
        <v>24</v>
      </c>
      <c r="C4" s="53"/>
      <c r="D4" s="81"/>
      <c r="E4" s="81"/>
      <c r="F4" s="81"/>
      <c r="G4" s="103"/>
    </row>
    <row r="5" spans="2:7" s="106" customFormat="1" ht="15">
      <c r="B5" s="52"/>
      <c r="C5" s="53"/>
      <c r="D5" s="81"/>
      <c r="E5" s="81"/>
      <c r="F5" s="81"/>
      <c r="G5" s="103"/>
    </row>
    <row r="6" ht="12.75">
      <c r="A6" s="134" t="s">
        <v>123</v>
      </c>
    </row>
    <row r="7" ht="13.5" thickBot="1"/>
    <row r="8" spans="1:9" ht="13.5" customHeight="1">
      <c r="A8" s="62"/>
      <c r="B8" s="63"/>
      <c r="C8" s="64"/>
      <c r="D8" s="380" t="s">
        <v>260</v>
      </c>
      <c r="E8" s="388"/>
      <c r="F8" s="389"/>
      <c r="G8" s="383" t="s">
        <v>257</v>
      </c>
      <c r="H8" s="381"/>
      <c r="I8" s="390"/>
    </row>
    <row r="9" spans="1:9" ht="13.5" thickBot="1">
      <c r="A9" s="66" t="s">
        <v>95</v>
      </c>
      <c r="B9" s="67" t="s">
        <v>96</v>
      </c>
      <c r="C9" s="68" t="s">
        <v>105</v>
      </c>
      <c r="D9" s="58" t="s">
        <v>262</v>
      </c>
      <c r="E9" s="69" t="s">
        <v>97</v>
      </c>
      <c r="F9" s="70" t="s">
        <v>110</v>
      </c>
      <c r="G9" s="71" t="s">
        <v>262</v>
      </c>
      <c r="H9" s="71" t="s">
        <v>97</v>
      </c>
      <c r="I9" s="72" t="s">
        <v>110</v>
      </c>
    </row>
    <row r="10" spans="1:9" ht="12.75">
      <c r="A10" s="150"/>
      <c r="B10" s="50" t="s">
        <v>120</v>
      </c>
      <c r="C10" s="151"/>
      <c r="D10" s="73">
        <v>10</v>
      </c>
      <c r="E10" s="51">
        <v>65</v>
      </c>
      <c r="F10" s="75">
        <f>E10*D10</f>
        <v>650</v>
      </c>
      <c r="G10" s="148"/>
      <c r="H10" s="149"/>
      <c r="I10" s="78">
        <f>H10*G10</f>
        <v>0</v>
      </c>
    </row>
    <row r="11" spans="1:9" ht="12.75">
      <c r="A11" s="150"/>
      <c r="B11" s="50" t="s">
        <v>237</v>
      </c>
      <c r="C11" s="151"/>
      <c r="D11" s="73">
        <v>10</v>
      </c>
      <c r="E11" s="51">
        <v>30</v>
      </c>
      <c r="F11" s="75">
        <f>E11*D11</f>
        <v>300</v>
      </c>
      <c r="G11" s="177"/>
      <c r="H11" s="149"/>
      <c r="I11" s="78">
        <f>H11*G11</f>
        <v>0</v>
      </c>
    </row>
    <row r="12" spans="1:9" ht="12.75">
      <c r="A12" s="150"/>
      <c r="B12" s="50" t="s">
        <v>237</v>
      </c>
      <c r="C12" s="151"/>
      <c r="D12" s="73">
        <v>10</v>
      </c>
      <c r="E12" s="51">
        <v>30</v>
      </c>
      <c r="F12" s="75">
        <f>E12*D12</f>
        <v>300</v>
      </c>
      <c r="G12" s="177"/>
      <c r="H12" s="149"/>
      <c r="I12" s="78">
        <f>H12*G12</f>
        <v>0</v>
      </c>
    </row>
    <row r="13" spans="1:9" ht="13.5" thickBot="1">
      <c r="A13" s="150"/>
      <c r="B13" s="182" t="s">
        <v>145</v>
      </c>
      <c r="C13" s="151"/>
      <c r="D13" s="73">
        <v>10</v>
      </c>
      <c r="E13" s="183">
        <v>25</v>
      </c>
      <c r="F13" s="75">
        <f>E13*D13</f>
        <v>250</v>
      </c>
      <c r="G13" s="179"/>
      <c r="H13" s="149"/>
      <c r="I13" s="78">
        <f>H13*G13</f>
        <v>0</v>
      </c>
    </row>
    <row r="14" spans="1:9" s="106" customFormat="1" ht="13.5" thickBot="1">
      <c r="A14" s="116"/>
      <c r="B14" s="115"/>
      <c r="C14" s="116"/>
      <c r="D14" s="116"/>
      <c r="E14" s="117"/>
      <c r="F14" s="100"/>
      <c r="G14" s="118"/>
      <c r="H14" s="143" t="s">
        <v>43</v>
      </c>
      <c r="I14" s="105">
        <f>SUM(I10:I13)</f>
        <v>0</v>
      </c>
    </row>
    <row r="15" spans="6:9" ht="13.5" thickBot="1">
      <c r="F15" s="114"/>
      <c r="G15" s="97"/>
      <c r="H15" s="102" t="s">
        <v>271</v>
      </c>
      <c r="I15" s="157"/>
    </row>
    <row r="16" spans="1:9" ht="13.5" thickBot="1">
      <c r="A16" s="48"/>
      <c r="B16" s="48"/>
      <c r="C16" s="48"/>
      <c r="D16" s="48"/>
      <c r="E16" s="80"/>
      <c r="F16" s="104"/>
      <c r="G16" s="100"/>
      <c r="H16" s="175" t="s">
        <v>266</v>
      </c>
      <c r="I16" s="113">
        <f>I15*I14</f>
        <v>0</v>
      </c>
    </row>
    <row r="17" spans="1:9" ht="12.75">
      <c r="A17" s="48"/>
      <c r="B17" s="48"/>
      <c r="C17" s="48"/>
      <c r="D17" s="48"/>
      <c r="E17" s="80"/>
      <c r="F17" s="80"/>
      <c r="G17" s="80"/>
      <c r="H17" s="82"/>
      <c r="I17" s="103"/>
    </row>
    <row r="18" spans="1:9" ht="12.75">
      <c r="A18" s="48" t="s">
        <v>104</v>
      </c>
      <c r="B18" s="48"/>
      <c r="C18" s="48"/>
      <c r="D18" s="48"/>
      <c r="E18" s="80"/>
      <c r="F18" s="80"/>
      <c r="G18" s="80"/>
      <c r="H18" s="82"/>
      <c r="I18" s="103"/>
    </row>
    <row r="19" spans="1:7" ht="13.5" thickBot="1">
      <c r="A19" s="48"/>
      <c r="B19" s="48"/>
      <c r="C19" s="48"/>
      <c r="D19" s="48"/>
      <c r="E19" s="48"/>
      <c r="F19" s="48"/>
      <c r="G19" s="48"/>
    </row>
    <row r="20" spans="1:9" ht="13.5" customHeight="1">
      <c r="A20" s="94"/>
      <c r="B20" s="95"/>
      <c r="C20" s="64"/>
      <c r="D20" s="380" t="s">
        <v>260</v>
      </c>
      <c r="E20" s="381"/>
      <c r="F20" s="382"/>
      <c r="G20" s="383" t="s">
        <v>257</v>
      </c>
      <c r="H20" s="384"/>
      <c r="I20" s="385"/>
    </row>
    <row r="21" spans="1:9" ht="13.5" thickBot="1">
      <c r="A21" s="391" t="s">
        <v>137</v>
      </c>
      <c r="B21" s="392"/>
      <c r="C21" s="68" t="s">
        <v>105</v>
      </c>
      <c r="D21" s="58" t="s">
        <v>106</v>
      </c>
      <c r="E21" s="69" t="s">
        <v>84</v>
      </c>
      <c r="F21" s="70" t="s">
        <v>110</v>
      </c>
      <c r="G21" s="256" t="s">
        <v>106</v>
      </c>
      <c r="H21" s="256" t="s">
        <v>84</v>
      </c>
      <c r="I21" s="257" t="s">
        <v>110</v>
      </c>
    </row>
    <row r="22" spans="1:9" ht="12.75" customHeight="1">
      <c r="A22" s="109" t="s">
        <v>435</v>
      </c>
      <c r="B22" s="108"/>
      <c r="C22" s="159" t="s">
        <v>111</v>
      </c>
      <c r="D22" s="185">
        <v>1</v>
      </c>
      <c r="E22" s="89">
        <v>750</v>
      </c>
      <c r="F22" s="186">
        <f aca="true" t="shared" si="0" ref="F22:F30">D22*E22</f>
        <v>750</v>
      </c>
      <c r="G22" s="259"/>
      <c r="H22" s="259"/>
      <c r="I22" s="260">
        <f aca="true" t="shared" si="1" ref="I22:I30">G22*H22</f>
        <v>0</v>
      </c>
    </row>
    <row r="23" spans="1:9" ht="12.75">
      <c r="A23" s="49" t="s">
        <v>140</v>
      </c>
      <c r="B23" s="108"/>
      <c r="C23" s="151" t="s">
        <v>111</v>
      </c>
      <c r="D23" s="176">
        <v>1</v>
      </c>
      <c r="E23" s="51">
        <v>230</v>
      </c>
      <c r="F23" s="51">
        <f t="shared" si="0"/>
        <v>230</v>
      </c>
      <c r="G23" s="151"/>
      <c r="H23" s="151"/>
      <c r="I23" s="188">
        <f t="shared" si="1"/>
        <v>0</v>
      </c>
    </row>
    <row r="24" spans="1:9" ht="12.75">
      <c r="A24" s="49" t="s">
        <v>246</v>
      </c>
      <c r="B24" s="108"/>
      <c r="C24" s="154" t="s">
        <v>111</v>
      </c>
      <c r="D24" s="91">
        <v>2</v>
      </c>
      <c r="E24" s="51">
        <v>350</v>
      </c>
      <c r="F24" s="92">
        <f t="shared" si="0"/>
        <v>700</v>
      </c>
      <c r="G24" s="154"/>
      <c r="H24" s="154"/>
      <c r="I24" s="110">
        <f t="shared" si="1"/>
        <v>0</v>
      </c>
    </row>
    <row r="25" spans="1:9" ht="12.75">
      <c r="A25" s="194" t="s">
        <v>245</v>
      </c>
      <c r="B25" s="108"/>
      <c r="C25" s="151" t="s">
        <v>111</v>
      </c>
      <c r="D25" s="176">
        <v>1</v>
      </c>
      <c r="E25" s="51">
        <v>10</v>
      </c>
      <c r="F25" s="51">
        <f t="shared" si="0"/>
        <v>10</v>
      </c>
      <c r="G25" s="151"/>
      <c r="H25" s="151"/>
      <c r="I25" s="188">
        <f t="shared" si="1"/>
        <v>0</v>
      </c>
    </row>
    <row r="26" spans="1:9" ht="12.75">
      <c r="A26" s="49" t="s">
        <v>247</v>
      </c>
      <c r="B26" s="108"/>
      <c r="C26" s="154" t="s">
        <v>111</v>
      </c>
      <c r="D26" s="91">
        <v>1</v>
      </c>
      <c r="E26" s="51">
        <v>20</v>
      </c>
      <c r="F26" s="92">
        <f t="shared" si="0"/>
        <v>20</v>
      </c>
      <c r="G26" s="154"/>
      <c r="H26" s="154"/>
      <c r="I26" s="110">
        <f t="shared" si="1"/>
        <v>0</v>
      </c>
    </row>
    <row r="27" spans="1:9" ht="12.75">
      <c r="A27" s="49" t="s">
        <v>238</v>
      </c>
      <c r="B27" s="108"/>
      <c r="C27" s="154" t="s">
        <v>111</v>
      </c>
      <c r="D27" s="91">
        <v>1</v>
      </c>
      <c r="E27" s="51">
        <v>100</v>
      </c>
      <c r="F27" s="92">
        <f t="shared" si="0"/>
        <v>100</v>
      </c>
      <c r="G27" s="154"/>
      <c r="H27" s="154"/>
      <c r="I27" s="110">
        <f t="shared" si="1"/>
        <v>0</v>
      </c>
    </row>
    <row r="28" spans="1:9" ht="12.75">
      <c r="A28" s="49" t="s">
        <v>154</v>
      </c>
      <c r="B28" s="108"/>
      <c r="C28" s="151" t="s">
        <v>111</v>
      </c>
      <c r="D28" s="176">
        <v>1</v>
      </c>
      <c r="E28" s="51">
        <v>85</v>
      </c>
      <c r="F28" s="51">
        <f t="shared" si="0"/>
        <v>85</v>
      </c>
      <c r="G28" s="151"/>
      <c r="H28" s="151"/>
      <c r="I28" s="188">
        <f t="shared" si="1"/>
        <v>0</v>
      </c>
    </row>
    <row r="29" spans="1:9" ht="12.75">
      <c r="A29" s="49" t="s">
        <v>331</v>
      </c>
      <c r="B29" s="108"/>
      <c r="C29" s="154" t="s">
        <v>111</v>
      </c>
      <c r="D29" s="91">
        <v>1</v>
      </c>
      <c r="E29" s="51">
        <v>20</v>
      </c>
      <c r="F29" s="92">
        <f t="shared" si="0"/>
        <v>20</v>
      </c>
      <c r="G29" s="154"/>
      <c r="H29" s="154"/>
      <c r="I29" s="110">
        <f t="shared" si="1"/>
        <v>0</v>
      </c>
    </row>
    <row r="30" spans="1:9" ht="13.5" thickBot="1">
      <c r="A30" s="24" t="s">
        <v>463</v>
      </c>
      <c r="B30" s="108"/>
      <c r="C30" s="154" t="s">
        <v>111</v>
      </c>
      <c r="D30" s="91">
        <v>1</v>
      </c>
      <c r="E30" s="51">
        <v>15</v>
      </c>
      <c r="F30" s="92">
        <f t="shared" si="0"/>
        <v>15</v>
      </c>
      <c r="G30" s="154"/>
      <c r="H30" s="154"/>
      <c r="I30" s="110">
        <f t="shared" si="1"/>
        <v>0</v>
      </c>
    </row>
    <row r="31" spans="1:9" s="106" customFormat="1" ht="13.5" thickBot="1">
      <c r="A31" s="116" t="s">
        <v>330</v>
      </c>
      <c r="B31" s="115"/>
      <c r="C31" s="116"/>
      <c r="D31" s="116"/>
      <c r="E31" s="117"/>
      <c r="F31" s="100"/>
      <c r="G31" s="118"/>
      <c r="H31" s="143" t="s">
        <v>43</v>
      </c>
      <c r="I31" s="105">
        <f>SUM(I22:I30)</f>
        <v>0</v>
      </c>
    </row>
    <row r="32" spans="6:9" ht="13.5" thickBot="1">
      <c r="F32" s="114"/>
      <c r="G32" s="97"/>
      <c r="H32" s="143" t="s">
        <v>271</v>
      </c>
      <c r="I32" s="157"/>
    </row>
    <row r="33" spans="1:9" ht="13.5" thickBot="1">
      <c r="A33" s="48"/>
      <c r="B33" s="48"/>
      <c r="C33" s="48"/>
      <c r="D33" s="48"/>
      <c r="E33" s="80"/>
      <c r="F33" s="104"/>
      <c r="G33" s="100"/>
      <c r="H33" s="175" t="s">
        <v>267</v>
      </c>
      <c r="I33" s="113">
        <f>I32*I31</f>
        <v>0</v>
      </c>
    </row>
    <row r="35" spans="1:6" ht="15">
      <c r="A35" s="54" t="s">
        <v>25</v>
      </c>
      <c r="C35" s="55"/>
      <c r="F35" s="48"/>
    </row>
    <row r="36" ht="12.75">
      <c r="A36" s="174"/>
    </row>
    <row r="37" ht="12.75">
      <c r="A37" s="134" t="s">
        <v>123</v>
      </c>
    </row>
    <row r="38" ht="13.5" thickBot="1"/>
    <row r="39" spans="1:9" ht="13.5" customHeight="1">
      <c r="A39" s="62"/>
      <c r="B39" s="63"/>
      <c r="C39" s="64"/>
      <c r="D39" s="380" t="s">
        <v>260</v>
      </c>
      <c r="E39" s="388"/>
      <c r="F39" s="389"/>
      <c r="G39" s="383" t="s">
        <v>257</v>
      </c>
      <c r="H39" s="381"/>
      <c r="I39" s="390"/>
    </row>
    <row r="40" spans="1:9" ht="13.5" thickBot="1">
      <c r="A40" s="66" t="s">
        <v>95</v>
      </c>
      <c r="B40" s="67" t="s">
        <v>96</v>
      </c>
      <c r="C40" s="68" t="s">
        <v>105</v>
      </c>
      <c r="D40" s="58" t="s">
        <v>262</v>
      </c>
      <c r="E40" s="69" t="s">
        <v>97</v>
      </c>
      <c r="F40" s="70" t="s">
        <v>110</v>
      </c>
      <c r="G40" s="71" t="s">
        <v>262</v>
      </c>
      <c r="H40" s="71" t="s">
        <v>97</v>
      </c>
      <c r="I40" s="72" t="s">
        <v>110</v>
      </c>
    </row>
    <row r="41" spans="1:9" ht="12.75">
      <c r="A41" s="150"/>
      <c r="B41" s="50" t="s">
        <v>120</v>
      </c>
      <c r="C41" s="151"/>
      <c r="D41" s="73">
        <v>10</v>
      </c>
      <c r="E41" s="51">
        <v>65</v>
      </c>
      <c r="F41" s="75">
        <f>E41*D41</f>
        <v>650</v>
      </c>
      <c r="G41" s="148"/>
      <c r="H41" s="149"/>
      <c r="I41" s="78">
        <f>H41*G41</f>
        <v>0</v>
      </c>
    </row>
    <row r="42" spans="1:9" ht="12.75">
      <c r="A42" s="150"/>
      <c r="B42" s="50" t="s">
        <v>237</v>
      </c>
      <c r="C42" s="151"/>
      <c r="D42" s="73">
        <v>10</v>
      </c>
      <c r="E42" s="51">
        <v>30</v>
      </c>
      <c r="F42" s="75">
        <f>E42*D42</f>
        <v>300</v>
      </c>
      <c r="G42" s="177"/>
      <c r="H42" s="149"/>
      <c r="I42" s="78">
        <f>H42*G42</f>
        <v>0</v>
      </c>
    </row>
    <row r="43" spans="1:9" ht="12.75">
      <c r="A43" s="150"/>
      <c r="B43" s="50" t="s">
        <v>237</v>
      </c>
      <c r="C43" s="151"/>
      <c r="D43" s="73">
        <v>10</v>
      </c>
      <c r="E43" s="51">
        <v>30</v>
      </c>
      <c r="F43" s="75">
        <f>E43*D43</f>
        <v>300</v>
      </c>
      <c r="G43" s="177"/>
      <c r="H43" s="149"/>
      <c r="I43" s="78">
        <f>H43*G43</f>
        <v>0</v>
      </c>
    </row>
    <row r="44" spans="1:9" ht="13.5" thickBot="1">
      <c r="A44" s="150"/>
      <c r="B44" s="182" t="s">
        <v>145</v>
      </c>
      <c r="C44" s="151"/>
      <c r="D44" s="73">
        <v>10</v>
      </c>
      <c r="E44" s="183">
        <v>25</v>
      </c>
      <c r="F44" s="75">
        <f>E44*D44</f>
        <v>250</v>
      </c>
      <c r="G44" s="179"/>
      <c r="H44" s="149"/>
      <c r="I44" s="78">
        <f>H44*G44</f>
        <v>0</v>
      </c>
    </row>
    <row r="45" spans="1:9" s="106" customFormat="1" ht="13.5" thickBot="1">
      <c r="A45" s="116"/>
      <c r="B45" s="115"/>
      <c r="C45" s="116"/>
      <c r="D45" s="116"/>
      <c r="E45" s="117"/>
      <c r="F45" s="100"/>
      <c r="G45" s="118"/>
      <c r="H45" s="143" t="s">
        <v>43</v>
      </c>
      <c r="I45" s="105">
        <f>SUM(I41:I44)</f>
        <v>0</v>
      </c>
    </row>
    <row r="46" spans="6:9" ht="13.5" thickBot="1">
      <c r="F46" s="114"/>
      <c r="G46" s="97"/>
      <c r="H46" s="143" t="s">
        <v>271</v>
      </c>
      <c r="I46" s="157"/>
    </row>
    <row r="47" spans="1:9" ht="13.5" thickBot="1">
      <c r="A47" s="48"/>
      <c r="B47" s="48"/>
      <c r="C47" s="48"/>
      <c r="D47" s="48"/>
      <c r="E47" s="80"/>
      <c r="F47" s="104"/>
      <c r="G47" s="100"/>
      <c r="H47" s="175" t="s">
        <v>266</v>
      </c>
      <c r="I47" s="113">
        <f>I46*I45</f>
        <v>0</v>
      </c>
    </row>
    <row r="48" spans="1:7" ht="12.75">
      <c r="A48" s="80"/>
      <c r="B48" s="81"/>
      <c r="C48" s="80"/>
      <c r="D48" s="82"/>
      <c r="E48" s="83"/>
      <c r="F48" s="84"/>
      <c r="G48" s="85"/>
    </row>
    <row r="49" spans="1:9" ht="12.75">
      <c r="A49" s="48" t="s">
        <v>104</v>
      </c>
      <c r="B49" s="48"/>
      <c r="C49" s="48"/>
      <c r="D49" s="48"/>
      <c r="E49" s="80"/>
      <c r="F49" s="80"/>
      <c r="G49" s="80"/>
      <c r="H49" s="82"/>
      <c r="I49" s="103"/>
    </row>
    <row r="50" spans="1:7" ht="13.5" thickBot="1">
      <c r="A50" s="48"/>
      <c r="B50" s="48"/>
      <c r="C50" s="48"/>
      <c r="D50" s="48"/>
      <c r="E50" s="48"/>
      <c r="F50" s="48"/>
      <c r="G50" s="48"/>
    </row>
    <row r="51" spans="1:9" ht="13.5" customHeight="1">
      <c r="A51" s="94"/>
      <c r="B51" s="95"/>
      <c r="C51" s="64"/>
      <c r="D51" s="380" t="s">
        <v>260</v>
      </c>
      <c r="E51" s="381"/>
      <c r="F51" s="382"/>
      <c r="G51" s="383" t="s">
        <v>257</v>
      </c>
      <c r="H51" s="384"/>
      <c r="I51" s="385"/>
    </row>
    <row r="52" spans="1:9" ht="13.5" thickBot="1">
      <c r="A52" s="391" t="s">
        <v>137</v>
      </c>
      <c r="B52" s="392"/>
      <c r="C52" s="68" t="s">
        <v>105</v>
      </c>
      <c r="D52" s="58" t="s">
        <v>106</v>
      </c>
      <c r="E52" s="69" t="s">
        <v>84</v>
      </c>
      <c r="F52" s="70" t="s">
        <v>110</v>
      </c>
      <c r="G52" s="256" t="s">
        <v>106</v>
      </c>
      <c r="H52" s="256" t="s">
        <v>84</v>
      </c>
      <c r="I52" s="257" t="s">
        <v>110</v>
      </c>
    </row>
    <row r="53" spans="1:9" ht="15.75">
      <c r="A53" s="109" t="s">
        <v>435</v>
      </c>
      <c r="B53" s="108"/>
      <c r="C53" s="159" t="s">
        <v>111</v>
      </c>
      <c r="D53" s="185">
        <v>1</v>
      </c>
      <c r="E53" s="89">
        <v>750</v>
      </c>
      <c r="F53" s="186">
        <f>D53*E53</f>
        <v>750</v>
      </c>
      <c r="G53" s="259"/>
      <c r="H53" s="259"/>
      <c r="I53" s="260">
        <f>G53*H53</f>
        <v>0</v>
      </c>
    </row>
    <row r="54" spans="1:9" ht="12.75">
      <c r="A54" s="49" t="s">
        <v>140</v>
      </c>
      <c r="B54" s="108"/>
      <c r="C54" s="151" t="s">
        <v>111</v>
      </c>
      <c r="D54" s="176">
        <v>1</v>
      </c>
      <c r="E54" s="51">
        <v>230</v>
      </c>
      <c r="F54" s="51">
        <f>D54*E54</f>
        <v>230</v>
      </c>
      <c r="G54" s="151"/>
      <c r="H54" s="151"/>
      <c r="I54" s="188">
        <f>G54*H54</f>
        <v>0</v>
      </c>
    </row>
    <row r="55" spans="1:9" ht="12.75">
      <c r="A55" s="49" t="s">
        <v>246</v>
      </c>
      <c r="B55" s="108"/>
      <c r="C55" s="154" t="s">
        <v>111</v>
      </c>
      <c r="D55" s="91">
        <v>2</v>
      </c>
      <c r="E55" s="51">
        <v>350</v>
      </c>
      <c r="F55" s="92">
        <f>D55*E55</f>
        <v>700</v>
      </c>
      <c r="G55" s="154"/>
      <c r="H55" s="154"/>
      <c r="I55" s="110">
        <f>G55*H55</f>
        <v>0</v>
      </c>
    </row>
    <row r="56" spans="1:9" ht="12.75">
      <c r="A56" s="194" t="s">
        <v>205</v>
      </c>
      <c r="B56" s="108"/>
      <c r="C56" s="151" t="s">
        <v>111</v>
      </c>
      <c r="D56" s="176">
        <v>1</v>
      </c>
      <c r="E56" s="51">
        <v>10</v>
      </c>
      <c r="F56" s="51">
        <f>D56*E56</f>
        <v>10</v>
      </c>
      <c r="G56" s="151"/>
      <c r="H56" s="151"/>
      <c r="I56" s="188">
        <f>G56*H56</f>
        <v>0</v>
      </c>
    </row>
    <row r="57" spans="1:9" ht="13.5" thickBot="1">
      <c r="A57" s="49" t="s">
        <v>154</v>
      </c>
      <c r="B57" s="108"/>
      <c r="C57" s="151" t="s">
        <v>111</v>
      </c>
      <c r="D57" s="176">
        <v>1</v>
      </c>
      <c r="E57" s="51">
        <v>85</v>
      </c>
      <c r="F57" s="51">
        <f>D57*E57</f>
        <v>85</v>
      </c>
      <c r="G57" s="151"/>
      <c r="H57" s="151"/>
      <c r="I57" s="188">
        <f>G57*H57</f>
        <v>0</v>
      </c>
    </row>
    <row r="58" spans="1:9" s="106" customFormat="1" ht="13.5" thickBot="1">
      <c r="A58" s="116"/>
      <c r="B58" s="115"/>
      <c r="C58" s="116"/>
      <c r="D58" s="116"/>
      <c r="E58" s="117"/>
      <c r="F58" s="100"/>
      <c r="G58" s="118"/>
      <c r="H58" s="143" t="s">
        <v>43</v>
      </c>
      <c r="I58" s="105">
        <f>SUM(I53:I57)</f>
        <v>0</v>
      </c>
    </row>
    <row r="59" spans="6:9" ht="13.5" thickBot="1">
      <c r="F59" s="114"/>
      <c r="G59" s="97"/>
      <c r="H59" s="143" t="s">
        <v>271</v>
      </c>
      <c r="I59" s="157"/>
    </row>
    <row r="60" spans="1:9" ht="13.5" thickBot="1">
      <c r="A60" s="48"/>
      <c r="B60" s="48"/>
      <c r="C60" s="48"/>
      <c r="D60" s="48"/>
      <c r="E60" s="80"/>
      <c r="F60" s="104"/>
      <c r="G60" s="100"/>
      <c r="H60" s="175" t="s">
        <v>267</v>
      </c>
      <c r="I60" s="113">
        <f>I59*I58</f>
        <v>0</v>
      </c>
    </row>
    <row r="61" spans="1:7" ht="12.75">
      <c r="A61" s="80"/>
      <c r="B61" s="80"/>
      <c r="C61" s="81"/>
      <c r="D61" s="80"/>
      <c r="E61" s="82"/>
      <c r="F61" s="83"/>
      <c r="G61" s="83"/>
    </row>
    <row r="62" spans="1:6" ht="15">
      <c r="A62" s="189" t="s">
        <v>26</v>
      </c>
      <c r="C62" s="55"/>
      <c r="F62" s="48"/>
    </row>
    <row r="63" ht="12.75">
      <c r="A63" s="174"/>
    </row>
    <row r="64" spans="1:9" ht="12.75">
      <c r="A64" s="48" t="s">
        <v>109</v>
      </c>
      <c r="B64" s="48"/>
      <c r="C64" s="48"/>
      <c r="D64" s="48"/>
      <c r="E64" s="80"/>
      <c r="F64" s="80"/>
      <c r="G64" s="80"/>
      <c r="H64" s="82"/>
      <c r="I64" s="103"/>
    </row>
    <row r="65" spans="1:7" ht="13.5" thickBot="1">
      <c r="A65" s="48"/>
      <c r="B65" s="48"/>
      <c r="C65" s="48"/>
      <c r="D65" s="48"/>
      <c r="E65" s="48"/>
      <c r="F65" s="48"/>
      <c r="G65" s="48"/>
    </row>
    <row r="66" spans="1:9" ht="13.5" customHeight="1">
      <c r="A66" s="94"/>
      <c r="B66" s="95"/>
      <c r="C66" s="64"/>
      <c r="D66" s="380" t="s">
        <v>260</v>
      </c>
      <c r="E66" s="381"/>
      <c r="F66" s="382"/>
      <c r="G66" s="383" t="s">
        <v>257</v>
      </c>
      <c r="H66" s="384"/>
      <c r="I66" s="385"/>
    </row>
    <row r="67" spans="1:9" ht="26.25" thickBot="1">
      <c r="A67" s="391" t="s">
        <v>138</v>
      </c>
      <c r="B67" s="392"/>
      <c r="C67" s="68" t="s">
        <v>105</v>
      </c>
      <c r="D67" s="58" t="s">
        <v>106</v>
      </c>
      <c r="E67" s="69" t="s">
        <v>332</v>
      </c>
      <c r="F67" s="70" t="s">
        <v>110</v>
      </c>
      <c r="G67" s="256" t="s">
        <v>106</v>
      </c>
      <c r="H67" s="256" t="s">
        <v>84</v>
      </c>
      <c r="I67" s="257" t="s">
        <v>110</v>
      </c>
    </row>
    <row r="68" spans="1:9" ht="12.75">
      <c r="A68" s="109" t="s">
        <v>133</v>
      </c>
      <c r="B68" s="108"/>
      <c r="C68" s="159" t="s">
        <v>111</v>
      </c>
      <c r="D68" s="185"/>
      <c r="E68" s="51">
        <v>90</v>
      </c>
      <c r="F68" s="186">
        <f>D68*E68</f>
        <v>0</v>
      </c>
      <c r="G68" s="259"/>
      <c r="H68" s="259"/>
      <c r="I68" s="260">
        <f>G68*H68</f>
        <v>0</v>
      </c>
    </row>
    <row r="69" spans="1:9" ht="12.75">
      <c r="A69" s="49" t="s">
        <v>156</v>
      </c>
      <c r="B69" s="108"/>
      <c r="C69" s="151" t="s">
        <v>111</v>
      </c>
      <c r="D69" s="176"/>
      <c r="E69" s="51">
        <v>130</v>
      </c>
      <c r="F69" s="51">
        <f>D69*E69</f>
        <v>0</v>
      </c>
      <c r="G69" s="151"/>
      <c r="H69" s="151"/>
      <c r="I69" s="188">
        <f>G69*H69</f>
        <v>0</v>
      </c>
    </row>
    <row r="70" spans="1:9" ht="12.75">
      <c r="A70" s="49" t="s">
        <v>191</v>
      </c>
      <c r="B70" s="108"/>
      <c r="C70" s="154" t="s">
        <v>111</v>
      </c>
      <c r="D70" s="91"/>
      <c r="E70" s="51">
        <v>75</v>
      </c>
      <c r="F70" s="92">
        <f>D70*E70</f>
        <v>0</v>
      </c>
      <c r="G70" s="154"/>
      <c r="H70" s="154"/>
      <c r="I70" s="110">
        <f>G70*H70</f>
        <v>0</v>
      </c>
    </row>
    <row r="71" spans="1:9" ht="13.5" thickBot="1">
      <c r="A71" s="49" t="s">
        <v>155</v>
      </c>
      <c r="B71" s="108"/>
      <c r="C71" s="151" t="s">
        <v>111</v>
      </c>
      <c r="D71" s="176"/>
      <c r="E71" s="51">
        <v>400</v>
      </c>
      <c r="F71" s="51">
        <f>D71*E71</f>
        <v>0</v>
      </c>
      <c r="G71" s="151"/>
      <c r="H71" s="151"/>
      <c r="I71" s="188">
        <f>G71*H71</f>
        <v>0</v>
      </c>
    </row>
    <row r="72" spans="1:9" s="106" customFormat="1" ht="13.5" thickBot="1">
      <c r="A72" s="116"/>
      <c r="B72" s="115"/>
      <c r="C72" s="116"/>
      <c r="D72" s="116"/>
      <c r="E72" s="117"/>
      <c r="F72" s="100"/>
      <c r="G72" s="118"/>
      <c r="H72" s="143" t="s">
        <v>43</v>
      </c>
      <c r="I72" s="105">
        <f>SUM(I68:I71)</f>
        <v>0</v>
      </c>
    </row>
    <row r="73" spans="6:9" ht="13.5" thickBot="1">
      <c r="F73" s="114"/>
      <c r="G73" s="97"/>
      <c r="H73" s="143" t="s">
        <v>271</v>
      </c>
      <c r="I73" s="157"/>
    </row>
    <row r="74" spans="1:9" ht="13.5" thickBot="1">
      <c r="A74" s="48"/>
      <c r="B74" s="48"/>
      <c r="C74" s="48"/>
      <c r="D74" s="48"/>
      <c r="E74" s="80"/>
      <c r="F74" s="104"/>
      <c r="G74" s="100"/>
      <c r="H74" s="175" t="s">
        <v>335</v>
      </c>
      <c r="I74" s="113">
        <f>I73*I72</f>
        <v>0</v>
      </c>
    </row>
    <row r="75" spans="1:7" ht="12.75">
      <c r="A75" s="48"/>
      <c r="B75" s="48"/>
      <c r="C75" s="48"/>
      <c r="D75" s="48"/>
      <c r="E75" s="83"/>
      <c r="F75" s="48"/>
      <c r="G75" s="190"/>
    </row>
    <row r="76" spans="1:7" ht="15">
      <c r="A76" s="54" t="s">
        <v>87</v>
      </c>
      <c r="C76" s="55"/>
      <c r="G76" s="48"/>
    </row>
    <row r="77" spans="1:7" ht="15">
      <c r="A77" s="134"/>
      <c r="B77" s="54"/>
      <c r="C77" s="55"/>
      <c r="G77" s="48"/>
    </row>
    <row r="78" spans="1:9" ht="12.75">
      <c r="A78" s="48" t="s">
        <v>104</v>
      </c>
      <c r="B78" s="48"/>
      <c r="C78" s="48"/>
      <c r="D78" s="48"/>
      <c r="E78" s="80"/>
      <c r="F78" s="80"/>
      <c r="G78" s="80"/>
      <c r="H78" s="82"/>
      <c r="I78" s="103"/>
    </row>
    <row r="79" spans="1:7" ht="13.5" thickBot="1">
      <c r="A79" s="48"/>
      <c r="B79" s="48"/>
      <c r="C79" s="48"/>
      <c r="D79" s="48"/>
      <c r="E79" s="48"/>
      <c r="F79" s="48"/>
      <c r="G79" s="48"/>
    </row>
    <row r="80" spans="1:9" ht="13.5" customHeight="1">
      <c r="A80" s="94"/>
      <c r="B80" s="95"/>
      <c r="C80" s="64"/>
      <c r="D80" s="380" t="s">
        <v>260</v>
      </c>
      <c r="E80" s="381"/>
      <c r="F80" s="382"/>
      <c r="G80" s="383" t="s">
        <v>257</v>
      </c>
      <c r="H80" s="384"/>
      <c r="I80" s="385"/>
    </row>
    <row r="81" spans="1:9" ht="13.5" thickBot="1">
      <c r="A81" s="391" t="s">
        <v>137</v>
      </c>
      <c r="B81" s="392"/>
      <c r="C81" s="68" t="s">
        <v>105</v>
      </c>
      <c r="D81" s="58" t="s">
        <v>106</v>
      </c>
      <c r="E81" s="69" t="s">
        <v>334</v>
      </c>
      <c r="F81" s="70" t="s">
        <v>110</v>
      </c>
      <c r="G81" s="71" t="s">
        <v>106</v>
      </c>
      <c r="H81" s="71" t="s">
        <v>84</v>
      </c>
      <c r="I81" s="72" t="s">
        <v>110</v>
      </c>
    </row>
    <row r="82" spans="1:9" ht="13.5" thickBot="1">
      <c r="A82" s="114" t="s">
        <v>333</v>
      </c>
      <c r="B82" s="108"/>
      <c r="C82" s="159" t="s">
        <v>111</v>
      </c>
      <c r="D82" s="88">
        <v>1</v>
      </c>
      <c r="E82" s="89">
        <v>20</v>
      </c>
      <c r="F82" s="89">
        <f>D82*E82</f>
        <v>20</v>
      </c>
      <c r="G82" s="159"/>
      <c r="H82" s="159"/>
      <c r="I82" s="90">
        <f>G82*H82</f>
        <v>0</v>
      </c>
    </row>
    <row r="83" spans="1:9" s="106" customFormat="1" ht="13.5" thickBot="1">
      <c r="A83" s="80"/>
      <c r="B83" s="115"/>
      <c r="C83" s="116"/>
      <c r="D83" s="116"/>
      <c r="E83" s="117"/>
      <c r="F83" s="100"/>
      <c r="G83" s="118"/>
      <c r="H83" s="143" t="s">
        <v>43</v>
      </c>
      <c r="I83" s="105">
        <f>SUM(I82:I82)</f>
        <v>0</v>
      </c>
    </row>
    <row r="84" spans="6:9" ht="13.5" thickBot="1">
      <c r="F84" s="114"/>
      <c r="G84" s="97"/>
      <c r="H84" s="143" t="s">
        <v>271</v>
      </c>
      <c r="I84" s="157"/>
    </row>
    <row r="85" spans="1:9" ht="13.5" thickBot="1">
      <c r="A85" s="48"/>
      <c r="B85" s="48"/>
      <c r="C85" s="48"/>
      <c r="D85" s="48"/>
      <c r="E85" s="80"/>
      <c r="F85" s="104"/>
      <c r="G85" s="100"/>
      <c r="H85" s="175" t="s">
        <v>336</v>
      </c>
      <c r="I85" s="113">
        <f>I84*I83</f>
        <v>0</v>
      </c>
    </row>
    <row r="87" ht="14.25">
      <c r="A87" s="54" t="s">
        <v>464</v>
      </c>
    </row>
    <row r="89" spans="1:7" ht="12.75">
      <c r="A89" s="48" t="s">
        <v>63</v>
      </c>
      <c r="B89" s="48"/>
      <c r="C89" s="48"/>
      <c r="D89" s="48"/>
      <c r="E89" s="48"/>
      <c r="F89" s="48"/>
      <c r="G89" s="48"/>
    </row>
    <row r="90" spans="1:7" ht="13.5" thickBot="1">
      <c r="A90" s="48"/>
      <c r="B90" s="48"/>
      <c r="C90" s="48"/>
      <c r="D90" s="48"/>
      <c r="E90" s="48"/>
      <c r="F90" s="48"/>
      <c r="G90" s="48"/>
    </row>
    <row r="91" spans="1:9" ht="13.5" customHeight="1">
      <c r="A91" s="62"/>
      <c r="B91" s="63"/>
      <c r="C91" s="64"/>
      <c r="D91" s="380" t="s">
        <v>260</v>
      </c>
      <c r="E91" s="388"/>
      <c r="F91" s="389"/>
      <c r="G91" s="383" t="s">
        <v>257</v>
      </c>
      <c r="H91" s="381"/>
      <c r="I91" s="390"/>
    </row>
    <row r="92" spans="1:9" ht="13.5" thickBot="1">
      <c r="A92" s="66" t="s">
        <v>95</v>
      </c>
      <c r="B92" s="67" t="s">
        <v>96</v>
      </c>
      <c r="C92" s="68" t="s">
        <v>105</v>
      </c>
      <c r="D92" s="58" t="s">
        <v>262</v>
      </c>
      <c r="E92" s="69" t="s">
        <v>97</v>
      </c>
      <c r="F92" s="70" t="s">
        <v>110</v>
      </c>
      <c r="G92" s="71" t="s">
        <v>262</v>
      </c>
      <c r="H92" s="71" t="s">
        <v>97</v>
      </c>
      <c r="I92" s="72" t="s">
        <v>110</v>
      </c>
    </row>
    <row r="93" spans="1:9" ht="12.75">
      <c r="A93" s="150"/>
      <c r="B93" s="50" t="s">
        <v>120</v>
      </c>
      <c r="C93" s="151"/>
      <c r="D93" s="73">
        <v>4</v>
      </c>
      <c r="E93" s="51">
        <v>65</v>
      </c>
      <c r="F93" s="75">
        <f>E93*D93</f>
        <v>260</v>
      </c>
      <c r="G93" s="148"/>
      <c r="H93" s="149"/>
      <c r="I93" s="78">
        <f>H93*G93</f>
        <v>0</v>
      </c>
    </row>
    <row r="94" spans="1:9" ht="12.75">
      <c r="A94" s="150"/>
      <c r="B94" s="50" t="s">
        <v>237</v>
      </c>
      <c r="C94" s="151"/>
      <c r="D94" s="73">
        <v>4</v>
      </c>
      <c r="E94" s="51">
        <v>30</v>
      </c>
      <c r="F94" s="75">
        <f>E94*D94</f>
        <v>120</v>
      </c>
      <c r="G94" s="177"/>
      <c r="H94" s="149"/>
      <c r="I94" s="78">
        <f>H94*G94</f>
        <v>0</v>
      </c>
    </row>
    <row r="95" spans="1:9" ht="12.75">
      <c r="A95" s="150"/>
      <c r="B95" s="50" t="s">
        <v>237</v>
      </c>
      <c r="C95" s="151"/>
      <c r="D95" s="73">
        <v>4</v>
      </c>
      <c r="E95" s="51">
        <v>30</v>
      </c>
      <c r="F95" s="75">
        <f>E95*D95</f>
        <v>120</v>
      </c>
      <c r="G95" s="177"/>
      <c r="H95" s="149"/>
      <c r="I95" s="78">
        <f>H95*G95</f>
        <v>0</v>
      </c>
    </row>
    <row r="96" spans="1:9" ht="13.5" thickBot="1">
      <c r="A96" s="150"/>
      <c r="B96" s="182" t="s">
        <v>145</v>
      </c>
      <c r="C96" s="151"/>
      <c r="D96" s="73">
        <v>4</v>
      </c>
      <c r="E96" s="183">
        <v>25</v>
      </c>
      <c r="F96" s="75">
        <f>E96*D96</f>
        <v>100</v>
      </c>
      <c r="G96" s="179"/>
      <c r="H96" s="149"/>
      <c r="I96" s="78">
        <f>H96*G96</f>
        <v>0</v>
      </c>
    </row>
    <row r="97" spans="1:9" s="106" customFormat="1" ht="13.5" thickBot="1">
      <c r="A97" s="116"/>
      <c r="B97" s="115"/>
      <c r="C97" s="116"/>
      <c r="D97" s="116"/>
      <c r="E97" s="117"/>
      <c r="F97" s="100"/>
      <c r="G97" s="118"/>
      <c r="H97" s="143" t="s">
        <v>43</v>
      </c>
      <c r="I97" s="105">
        <f>SUM(I93:I96)</f>
        <v>0</v>
      </c>
    </row>
    <row r="98" spans="6:9" ht="13.5" thickBot="1">
      <c r="F98" s="114"/>
      <c r="G98" s="97"/>
      <c r="H98" s="143" t="s">
        <v>279</v>
      </c>
      <c r="I98" s="157"/>
    </row>
    <row r="99" spans="1:9" ht="13.5" thickBot="1">
      <c r="A99" s="48"/>
      <c r="B99" s="48"/>
      <c r="C99" s="48"/>
      <c r="D99" s="48"/>
      <c r="E99" s="80"/>
      <c r="F99" s="104"/>
      <c r="G99" s="100"/>
      <c r="H99" s="175" t="s">
        <v>266</v>
      </c>
      <c r="I99" s="113">
        <f>I98*I97</f>
        <v>0</v>
      </c>
    </row>
    <row r="100" spans="1:7" ht="12.75">
      <c r="A100" s="80"/>
      <c r="B100" s="81"/>
      <c r="C100" s="80"/>
      <c r="D100" s="82"/>
      <c r="E100" s="83"/>
      <c r="F100" s="84"/>
      <c r="G100" s="85"/>
    </row>
    <row r="101" spans="1:7" ht="12.75">
      <c r="A101" s="48" t="s">
        <v>235</v>
      </c>
      <c r="B101" s="48"/>
      <c r="C101" s="48"/>
      <c r="D101" s="48"/>
      <c r="E101" s="48"/>
      <c r="F101" s="48"/>
      <c r="G101" s="48"/>
    </row>
    <row r="102" spans="1:7" ht="13.5" thickBot="1">
      <c r="A102" s="48"/>
      <c r="B102" s="48"/>
      <c r="C102" s="48"/>
      <c r="D102" s="48"/>
      <c r="E102" s="48"/>
      <c r="F102" s="48"/>
      <c r="G102" s="48"/>
    </row>
    <row r="103" spans="1:9" ht="13.5" customHeight="1">
      <c r="A103" s="62"/>
      <c r="B103" s="63" t="s">
        <v>254</v>
      </c>
      <c r="C103" s="64"/>
      <c r="D103" s="380" t="s">
        <v>260</v>
      </c>
      <c r="E103" s="388"/>
      <c r="F103" s="389"/>
      <c r="G103" s="383" t="s">
        <v>257</v>
      </c>
      <c r="H103" s="381"/>
      <c r="I103" s="390"/>
    </row>
    <row r="104" spans="1:9" ht="13.5" thickBot="1">
      <c r="A104" s="66" t="s">
        <v>95</v>
      </c>
      <c r="B104" s="67" t="s">
        <v>263</v>
      </c>
      <c r="C104" s="68" t="s">
        <v>105</v>
      </c>
      <c r="D104" s="58" t="s">
        <v>259</v>
      </c>
      <c r="E104" s="69" t="s">
        <v>261</v>
      </c>
      <c r="F104" s="70" t="s">
        <v>110</v>
      </c>
      <c r="G104" s="71" t="s">
        <v>258</v>
      </c>
      <c r="H104" s="71" t="s">
        <v>261</v>
      </c>
      <c r="I104" s="72" t="s">
        <v>110</v>
      </c>
    </row>
    <row r="105" spans="1:9" ht="12.75">
      <c r="A105" s="161"/>
      <c r="B105" s="86" t="s">
        <v>255</v>
      </c>
      <c r="C105" s="159" t="s">
        <v>111</v>
      </c>
      <c r="D105" s="88">
        <v>250</v>
      </c>
      <c r="E105" s="89">
        <v>0.51</v>
      </c>
      <c r="F105" s="89">
        <f>D105*E105</f>
        <v>127.5</v>
      </c>
      <c r="G105" s="159"/>
      <c r="H105" s="159"/>
      <c r="I105" s="90">
        <f>G105*H105</f>
        <v>0</v>
      </c>
    </row>
    <row r="106" spans="1:9" ht="13.5" thickBot="1">
      <c r="A106" s="161"/>
      <c r="B106" s="86" t="s">
        <v>256</v>
      </c>
      <c r="C106" s="154" t="s">
        <v>111</v>
      </c>
      <c r="D106" s="91">
        <v>250</v>
      </c>
      <c r="E106" s="96">
        <v>0.75</v>
      </c>
      <c r="F106" s="92">
        <f>D106*E106</f>
        <v>187.5</v>
      </c>
      <c r="G106" s="154"/>
      <c r="H106" s="154"/>
      <c r="I106" s="93">
        <f>G106*H106</f>
        <v>0</v>
      </c>
    </row>
    <row r="107" spans="1:9" s="106" customFormat="1" ht="13.5" thickBot="1">
      <c r="A107" s="116"/>
      <c r="B107" s="115"/>
      <c r="C107" s="116"/>
      <c r="D107" s="116"/>
      <c r="E107" s="117"/>
      <c r="F107" s="100"/>
      <c r="G107" s="118"/>
      <c r="H107" s="143" t="s">
        <v>43</v>
      </c>
      <c r="I107" s="105">
        <f>SUM(I105:I106)</f>
        <v>0</v>
      </c>
    </row>
    <row r="108" spans="6:9" ht="13.5" thickBot="1">
      <c r="F108" s="114"/>
      <c r="G108" s="97"/>
      <c r="H108" s="143" t="s">
        <v>279</v>
      </c>
      <c r="I108" s="157"/>
    </row>
    <row r="109" spans="1:9" ht="13.5" thickBot="1">
      <c r="A109" s="48"/>
      <c r="B109" s="48"/>
      <c r="C109" s="48"/>
      <c r="D109" s="48"/>
      <c r="E109" s="80"/>
      <c r="F109" s="104"/>
      <c r="G109" s="100"/>
      <c r="H109" s="175" t="s">
        <v>268</v>
      </c>
      <c r="I109" s="113">
        <f>I108*I107</f>
        <v>0</v>
      </c>
    </row>
    <row r="111" ht="12.75">
      <c r="A111" s="61" t="s">
        <v>264</v>
      </c>
    </row>
    <row r="112" ht="13.5" thickBot="1"/>
    <row r="113" spans="1:9" ht="13.5" customHeight="1">
      <c r="A113" s="62"/>
      <c r="B113" s="63"/>
      <c r="C113" s="64"/>
      <c r="D113" s="380" t="s">
        <v>260</v>
      </c>
      <c r="E113" s="388"/>
      <c r="F113" s="389"/>
      <c r="G113" s="383" t="s">
        <v>257</v>
      </c>
      <c r="H113" s="381"/>
      <c r="I113" s="390"/>
    </row>
    <row r="114" spans="1:9" ht="13.5" thickBot="1">
      <c r="A114" s="66" t="s">
        <v>95</v>
      </c>
      <c r="B114" s="67" t="s">
        <v>96</v>
      </c>
      <c r="C114" s="68" t="s">
        <v>105</v>
      </c>
      <c r="D114" s="58" t="s">
        <v>65</v>
      </c>
      <c r="E114" s="69" t="s">
        <v>265</v>
      </c>
      <c r="F114" s="70" t="s">
        <v>110</v>
      </c>
      <c r="G114" s="71" t="s">
        <v>65</v>
      </c>
      <c r="H114" s="71" t="s">
        <v>84</v>
      </c>
      <c r="I114" s="72" t="s">
        <v>110</v>
      </c>
    </row>
    <row r="115" spans="1:9" ht="12.75">
      <c r="A115" s="150"/>
      <c r="B115" s="50" t="s">
        <v>120</v>
      </c>
      <c r="C115" s="151"/>
      <c r="D115" s="73"/>
      <c r="E115" s="51">
        <v>129</v>
      </c>
      <c r="F115" s="75">
        <f>E115*D115</f>
        <v>0</v>
      </c>
      <c r="G115" s="148"/>
      <c r="H115" s="149"/>
      <c r="I115" s="78">
        <f>H115*G115</f>
        <v>0</v>
      </c>
    </row>
    <row r="116" spans="1:9" ht="12.75">
      <c r="A116" s="150"/>
      <c r="B116" s="50" t="s">
        <v>237</v>
      </c>
      <c r="C116" s="151"/>
      <c r="D116" s="73"/>
      <c r="E116" s="51">
        <v>129</v>
      </c>
      <c r="F116" s="75">
        <f>E116*D116</f>
        <v>0</v>
      </c>
      <c r="G116" s="177"/>
      <c r="H116" s="149"/>
      <c r="I116" s="78">
        <f>H116*G116</f>
        <v>0</v>
      </c>
    </row>
    <row r="117" spans="1:9" ht="12.75">
      <c r="A117" s="150"/>
      <c r="B117" s="50" t="s">
        <v>237</v>
      </c>
      <c r="C117" s="151"/>
      <c r="D117" s="73"/>
      <c r="E117" s="51">
        <v>129</v>
      </c>
      <c r="F117" s="75">
        <f>E117*D117</f>
        <v>0</v>
      </c>
      <c r="G117" s="177"/>
      <c r="H117" s="149"/>
      <c r="I117" s="78">
        <f>H117*G117</f>
        <v>0</v>
      </c>
    </row>
    <row r="118" spans="1:9" ht="13.5" thickBot="1">
      <c r="A118" s="180"/>
      <c r="B118" s="182" t="s">
        <v>145</v>
      </c>
      <c r="C118" s="151"/>
      <c r="D118" s="73"/>
      <c r="E118" s="74">
        <v>129</v>
      </c>
      <c r="F118" s="75">
        <f>E118*D118</f>
        <v>0</v>
      </c>
      <c r="G118" s="179"/>
      <c r="H118" s="149"/>
      <c r="I118" s="78">
        <f>H118*G118</f>
        <v>0</v>
      </c>
    </row>
    <row r="119" spans="1:9" s="106" customFormat="1" ht="13.5" thickBot="1">
      <c r="A119" s="80" t="s">
        <v>64</v>
      </c>
      <c r="B119" s="115"/>
      <c r="C119" s="116"/>
      <c r="D119" s="116"/>
      <c r="E119" s="117"/>
      <c r="F119" s="100"/>
      <c r="G119" s="118"/>
      <c r="H119" s="143" t="s">
        <v>43</v>
      </c>
      <c r="I119" s="105">
        <f>SUM(I115:I118)</f>
        <v>0</v>
      </c>
    </row>
    <row r="120" spans="6:9" ht="13.5" thickBot="1">
      <c r="F120" s="114"/>
      <c r="G120" s="97"/>
      <c r="H120" s="143" t="s">
        <v>271</v>
      </c>
      <c r="I120" s="157"/>
    </row>
    <row r="121" spans="1:9" ht="13.5" thickBot="1">
      <c r="A121" s="48"/>
      <c r="B121" s="48"/>
      <c r="C121" s="48"/>
      <c r="D121" s="48"/>
      <c r="E121" s="80"/>
      <c r="F121" s="104"/>
      <c r="G121" s="100"/>
      <c r="H121" s="175" t="s">
        <v>269</v>
      </c>
      <c r="I121" s="113">
        <f>I120*I119</f>
        <v>0</v>
      </c>
    </row>
    <row r="122" spans="2:7" ht="12.75">
      <c r="B122" s="81"/>
      <c r="C122" s="80"/>
      <c r="D122" s="82"/>
      <c r="E122" s="83"/>
      <c r="F122" s="84"/>
      <c r="G122" s="85"/>
    </row>
    <row r="123" spans="1:7" ht="12.75">
      <c r="A123" s="48" t="s">
        <v>78</v>
      </c>
      <c r="B123" s="48"/>
      <c r="C123" s="48"/>
      <c r="D123" s="48"/>
      <c r="E123" s="48"/>
      <c r="F123" s="48"/>
      <c r="G123" s="48"/>
    </row>
    <row r="124" spans="1:7" ht="13.5" thickBot="1">
      <c r="A124" s="48"/>
      <c r="B124" s="48"/>
      <c r="C124" s="48"/>
      <c r="D124" s="48"/>
      <c r="E124" s="48"/>
      <c r="F124" s="48"/>
      <c r="G124" s="48"/>
    </row>
    <row r="125" spans="1:9" ht="13.5" customHeight="1">
      <c r="A125" s="62"/>
      <c r="B125" s="63"/>
      <c r="C125" s="64"/>
      <c r="D125" s="380" t="s">
        <v>260</v>
      </c>
      <c r="E125" s="388"/>
      <c r="F125" s="389"/>
      <c r="G125" s="383" t="s">
        <v>257</v>
      </c>
      <c r="H125" s="381"/>
      <c r="I125" s="390"/>
    </row>
    <row r="126" spans="1:9" ht="13.5" thickBot="1">
      <c r="A126" s="66" t="s">
        <v>95</v>
      </c>
      <c r="B126" s="67" t="s">
        <v>96</v>
      </c>
      <c r="C126" s="68" t="s">
        <v>105</v>
      </c>
      <c r="D126" s="58" t="s">
        <v>65</v>
      </c>
      <c r="E126" s="69" t="s">
        <v>265</v>
      </c>
      <c r="F126" s="70" t="s">
        <v>110</v>
      </c>
      <c r="G126" s="71" t="s">
        <v>65</v>
      </c>
      <c r="H126" s="71" t="s">
        <v>84</v>
      </c>
      <c r="I126" s="72" t="s">
        <v>110</v>
      </c>
    </row>
    <row r="127" spans="1:9" ht="12.75">
      <c r="A127" s="150"/>
      <c r="B127" s="50" t="s">
        <v>120</v>
      </c>
      <c r="C127" s="151"/>
      <c r="D127" s="73"/>
      <c r="E127" s="51">
        <v>66</v>
      </c>
      <c r="F127" s="75">
        <f>E127*D127</f>
        <v>0</v>
      </c>
      <c r="G127" s="148"/>
      <c r="H127" s="149"/>
      <c r="I127" s="78">
        <f>H127*G127</f>
        <v>0</v>
      </c>
    </row>
    <row r="128" spans="1:9" ht="12.75">
      <c r="A128" s="150"/>
      <c r="B128" s="50" t="s">
        <v>237</v>
      </c>
      <c r="C128" s="151"/>
      <c r="D128" s="73"/>
      <c r="E128" s="51">
        <v>66</v>
      </c>
      <c r="F128" s="75">
        <f>E128*D128</f>
        <v>0</v>
      </c>
      <c r="G128" s="177"/>
      <c r="H128" s="149"/>
      <c r="I128" s="78">
        <f>H128*G128</f>
        <v>0</v>
      </c>
    </row>
    <row r="129" spans="1:9" ht="12.75">
      <c r="A129" s="150"/>
      <c r="B129" s="50" t="s">
        <v>237</v>
      </c>
      <c r="C129" s="151"/>
      <c r="D129" s="73"/>
      <c r="E129" s="51">
        <v>66</v>
      </c>
      <c r="F129" s="75">
        <f>E129*D129</f>
        <v>0</v>
      </c>
      <c r="G129" s="177"/>
      <c r="H129" s="149"/>
      <c r="I129" s="78">
        <f>H129*G129</f>
        <v>0</v>
      </c>
    </row>
    <row r="130" spans="1:9" ht="13.5" thickBot="1">
      <c r="A130" s="180"/>
      <c r="B130" s="182" t="s">
        <v>145</v>
      </c>
      <c r="C130" s="151"/>
      <c r="D130" s="73"/>
      <c r="E130" s="74">
        <v>66</v>
      </c>
      <c r="F130" s="75">
        <f>E130*D130</f>
        <v>0</v>
      </c>
      <c r="G130" s="179"/>
      <c r="H130" s="149"/>
      <c r="I130" s="78">
        <f>H130*G130</f>
        <v>0</v>
      </c>
    </row>
    <row r="131" spans="1:9" s="106" customFormat="1" ht="13.5" thickBot="1">
      <c r="A131" s="80" t="s">
        <v>64</v>
      </c>
      <c r="B131" s="115"/>
      <c r="C131" s="116"/>
      <c r="D131" s="116"/>
      <c r="E131" s="117"/>
      <c r="F131" s="100"/>
      <c r="G131" s="118"/>
      <c r="H131" s="143" t="s">
        <v>43</v>
      </c>
      <c r="I131" s="105">
        <f>SUM(I127:I130)</f>
        <v>0</v>
      </c>
    </row>
    <row r="132" spans="6:9" ht="13.5" thickBot="1">
      <c r="F132" s="114"/>
      <c r="G132" s="97"/>
      <c r="H132" s="143" t="s">
        <v>271</v>
      </c>
      <c r="I132" s="157"/>
    </row>
    <row r="133" spans="1:9" ht="13.5" thickBot="1">
      <c r="A133" s="48"/>
      <c r="B133" s="48"/>
      <c r="C133" s="48"/>
      <c r="D133" s="48"/>
      <c r="E133" s="80"/>
      <c r="F133" s="104"/>
      <c r="G133" s="100"/>
      <c r="H133" s="175" t="s">
        <v>270</v>
      </c>
      <c r="I133" s="113">
        <f>I132*I131</f>
        <v>0</v>
      </c>
    </row>
    <row r="134" spans="2:5" ht="13.5" thickBot="1">
      <c r="B134" s="81"/>
      <c r="C134" s="80"/>
      <c r="D134" s="82"/>
      <c r="E134" s="83"/>
    </row>
    <row r="135" spans="6:9" ht="13.5" thickBot="1">
      <c r="F135" s="104"/>
      <c r="G135" s="118"/>
      <c r="H135" s="143" t="s">
        <v>311</v>
      </c>
      <c r="I135" s="105">
        <f>I133+I121+I109+I99+I85+I74+I60+I47+I33+I16</f>
        <v>0</v>
      </c>
    </row>
  </sheetData>
  <sheetProtection/>
  <mergeCells count="24">
    <mergeCell ref="G91:I91"/>
    <mergeCell ref="D103:F103"/>
    <mergeCell ref="G103:I103"/>
    <mergeCell ref="D113:F113"/>
    <mergeCell ref="A21:B21"/>
    <mergeCell ref="D39:F39"/>
    <mergeCell ref="G39:I39"/>
    <mergeCell ref="D51:F51"/>
    <mergeCell ref="A81:B81"/>
    <mergeCell ref="D125:F125"/>
    <mergeCell ref="G125:I125"/>
    <mergeCell ref="D80:F80"/>
    <mergeCell ref="G80:I80"/>
    <mergeCell ref="D91:F91"/>
    <mergeCell ref="G51:I51"/>
    <mergeCell ref="A52:B52"/>
    <mergeCell ref="D66:F66"/>
    <mergeCell ref="G66:I66"/>
    <mergeCell ref="G113:I113"/>
    <mergeCell ref="D8:F8"/>
    <mergeCell ref="G8:I8"/>
    <mergeCell ref="D20:F20"/>
    <mergeCell ref="G20:I20"/>
    <mergeCell ref="A67:B67"/>
  </mergeCells>
  <printOptions horizontalCentered="1"/>
  <pageMargins left="0.5" right="0.5" top="1" bottom="0.25" header="0.5" footer="0.5"/>
  <pageSetup fitToHeight="0" fitToWidth="0" horizontalDpi="300" verticalDpi="300" orientation="landscape" scale="90" r:id="rId1"/>
  <rowBreaks count="3" manualBreakCount="3">
    <brk id="33" max="255" man="1"/>
    <brk id="61" max="255" man="1"/>
    <brk id="10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29" sqref="E29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22" t="s">
        <v>29</v>
      </c>
    </row>
    <row r="2" spans="1:6" ht="12.75">
      <c r="A2" s="134"/>
      <c r="B2" s="25" t="s">
        <v>497</v>
      </c>
      <c r="F2" s="48"/>
    </row>
    <row r="3" spans="1:9" ht="12.75">
      <c r="A3" s="174"/>
      <c r="H3" s="106"/>
      <c r="I3" s="106"/>
    </row>
    <row r="4" spans="1:9" ht="12.75">
      <c r="A4" s="25" t="s">
        <v>493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393" t="s">
        <v>494</v>
      </c>
      <c r="B7" s="392"/>
      <c r="C7" s="68" t="s">
        <v>105</v>
      </c>
      <c r="D7" s="58" t="s">
        <v>106</v>
      </c>
      <c r="E7" s="60" t="s">
        <v>492</v>
      </c>
      <c r="F7" s="70" t="s">
        <v>110</v>
      </c>
      <c r="G7" s="256" t="s">
        <v>106</v>
      </c>
      <c r="H7" s="362" t="s">
        <v>492</v>
      </c>
      <c r="I7" s="257" t="s">
        <v>110</v>
      </c>
    </row>
    <row r="8" spans="1:9" ht="12.75">
      <c r="A8" s="369" t="s">
        <v>496</v>
      </c>
      <c r="B8" s="265"/>
      <c r="C8" s="159" t="s">
        <v>111</v>
      </c>
      <c r="D8" s="88">
        <v>1</v>
      </c>
      <c r="E8" s="371">
        <v>65</v>
      </c>
      <c r="F8" s="89">
        <f aca="true" t="shared" si="0" ref="F8:F16">D8*E8</f>
        <v>65</v>
      </c>
      <c r="G8" s="159"/>
      <c r="H8" s="159"/>
      <c r="I8" s="90">
        <f aca="true" t="shared" si="1" ref="I8:I16">G8*H8</f>
        <v>0</v>
      </c>
    </row>
    <row r="9" spans="1:9" ht="12.75">
      <c r="A9" s="357" t="s">
        <v>505</v>
      </c>
      <c r="B9" s="77"/>
      <c r="C9" s="151" t="s">
        <v>111</v>
      </c>
      <c r="D9" s="176">
        <v>1</v>
      </c>
      <c r="E9" s="372">
        <v>66</v>
      </c>
      <c r="F9" s="51">
        <f t="shared" si="0"/>
        <v>66</v>
      </c>
      <c r="G9" s="151"/>
      <c r="H9" s="151"/>
      <c r="I9" s="188">
        <f t="shared" si="1"/>
        <v>0</v>
      </c>
    </row>
    <row r="10" spans="1:9" ht="12.75">
      <c r="A10" s="357" t="s">
        <v>506</v>
      </c>
      <c r="B10" s="77"/>
      <c r="C10" s="151" t="s">
        <v>111</v>
      </c>
      <c r="D10" s="176">
        <v>1</v>
      </c>
      <c r="E10" s="372">
        <v>67</v>
      </c>
      <c r="F10" s="51">
        <f t="shared" si="0"/>
        <v>67</v>
      </c>
      <c r="G10" s="151"/>
      <c r="H10" s="151"/>
      <c r="I10" s="188">
        <f t="shared" si="1"/>
        <v>0</v>
      </c>
    </row>
    <row r="11" spans="1:9" ht="12.75">
      <c r="A11" s="357" t="s">
        <v>510</v>
      </c>
      <c r="B11" s="77"/>
      <c r="C11" s="151" t="s">
        <v>111</v>
      </c>
      <c r="D11" s="176">
        <v>1</v>
      </c>
      <c r="E11" s="372">
        <v>68</v>
      </c>
      <c r="F11" s="51">
        <f t="shared" si="0"/>
        <v>68</v>
      </c>
      <c r="G11" s="151"/>
      <c r="H11" s="151"/>
      <c r="I11" s="188">
        <f t="shared" si="1"/>
        <v>0</v>
      </c>
    </row>
    <row r="12" spans="1:9" ht="12.75">
      <c r="A12" s="357" t="s">
        <v>507</v>
      </c>
      <c r="B12" s="77"/>
      <c r="C12" s="151" t="s">
        <v>111</v>
      </c>
      <c r="D12" s="176">
        <v>1</v>
      </c>
      <c r="E12" s="372">
        <v>72</v>
      </c>
      <c r="F12" s="51">
        <f t="shared" si="0"/>
        <v>72</v>
      </c>
      <c r="G12" s="151"/>
      <c r="H12" s="151"/>
      <c r="I12" s="188">
        <f t="shared" si="1"/>
        <v>0</v>
      </c>
    </row>
    <row r="13" spans="1:9" ht="12.75">
      <c r="A13" s="357" t="s">
        <v>508</v>
      </c>
      <c r="B13" s="77"/>
      <c r="C13" s="151" t="s">
        <v>111</v>
      </c>
      <c r="D13" s="176">
        <v>1</v>
      </c>
      <c r="E13" s="372">
        <v>73</v>
      </c>
      <c r="F13" s="51">
        <f t="shared" si="0"/>
        <v>73</v>
      </c>
      <c r="G13" s="151"/>
      <c r="H13" s="151"/>
      <c r="I13" s="188">
        <f t="shared" si="1"/>
        <v>0</v>
      </c>
    </row>
    <row r="14" spans="1:9" ht="12.75">
      <c r="A14" s="357" t="s">
        <v>511</v>
      </c>
      <c r="B14" s="77"/>
      <c r="C14" s="151" t="s">
        <v>111</v>
      </c>
      <c r="D14" s="176">
        <v>1</v>
      </c>
      <c r="E14" s="372">
        <v>74</v>
      </c>
      <c r="F14" s="51">
        <f t="shared" si="0"/>
        <v>74</v>
      </c>
      <c r="G14" s="151"/>
      <c r="H14" s="151"/>
      <c r="I14" s="188">
        <f t="shared" si="1"/>
        <v>0</v>
      </c>
    </row>
    <row r="15" spans="1:9" ht="12.75">
      <c r="A15" s="357" t="s">
        <v>512</v>
      </c>
      <c r="B15" s="77"/>
      <c r="C15" s="151" t="s">
        <v>111</v>
      </c>
      <c r="D15" s="176">
        <v>1</v>
      </c>
      <c r="E15" s="372">
        <v>77</v>
      </c>
      <c r="F15" s="51">
        <f t="shared" si="0"/>
        <v>77</v>
      </c>
      <c r="G15" s="151"/>
      <c r="H15" s="151"/>
      <c r="I15" s="188">
        <f t="shared" si="1"/>
        <v>0</v>
      </c>
    </row>
    <row r="16" spans="1:9" ht="13.5" thickBot="1">
      <c r="A16" s="120" t="s">
        <v>509</v>
      </c>
      <c r="B16" s="158"/>
      <c r="C16" s="363" t="s">
        <v>111</v>
      </c>
      <c r="D16" s="258">
        <v>1</v>
      </c>
      <c r="E16" s="373">
        <v>78</v>
      </c>
      <c r="F16" s="183">
        <f t="shared" si="0"/>
        <v>78</v>
      </c>
      <c r="G16" s="363"/>
      <c r="H16" s="363"/>
      <c r="I16" s="370">
        <f t="shared" si="1"/>
        <v>0</v>
      </c>
    </row>
    <row r="17" spans="1:9" s="106" customFormat="1" ht="13.5" thickBot="1">
      <c r="A17" s="358" t="s">
        <v>495</v>
      </c>
      <c r="B17" s="115"/>
      <c r="C17" s="116"/>
      <c r="D17" s="116"/>
      <c r="E17" s="117"/>
      <c r="F17" s="100"/>
      <c r="G17" s="118"/>
      <c r="H17" s="175" t="s">
        <v>267</v>
      </c>
      <c r="I17" s="105">
        <f>SUM(I8:I16)</f>
        <v>0</v>
      </c>
    </row>
    <row r="18" spans="1:9" ht="13.5" thickBot="1">
      <c r="A18" s="48"/>
      <c r="B18" s="48"/>
      <c r="C18" s="48"/>
      <c r="D18" s="48"/>
      <c r="E18" s="80"/>
      <c r="F18" s="116"/>
      <c r="G18" s="116"/>
      <c r="H18" s="341"/>
      <c r="I18" s="368"/>
    </row>
    <row r="19" spans="6:9" ht="13.5" thickBot="1">
      <c r="F19" s="104"/>
      <c r="G19" s="118"/>
      <c r="H19" s="102" t="s">
        <v>310</v>
      </c>
      <c r="I19" s="105">
        <f>I17</f>
        <v>0</v>
      </c>
    </row>
    <row r="21" spans="1:2" ht="12.75">
      <c r="A21"/>
      <c r="B21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5" ht="12.75">
      <c r="A27"/>
      <c r="B27"/>
      <c r="E27" t="s">
        <v>111</v>
      </c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</sheetData>
  <sheetProtection/>
  <mergeCells count="3">
    <mergeCell ref="A7:B7"/>
    <mergeCell ref="D6:F6"/>
    <mergeCell ref="G6:I6"/>
  </mergeCells>
  <printOptions horizontalCentered="1"/>
  <pageMargins left="0.5" right="0.5" top="0.75" bottom="0.25" header="0.5" footer="0.5"/>
  <pageSetup horizontalDpi="300" verticalDpi="300" orientation="landscape" scale="90" r:id="rId1"/>
  <rowBreaks count="2" manualBreakCount="2">
    <brk id="44" max="255" man="1"/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1" width="9.33203125" style="1" customWidth="1"/>
    <col min="12" max="12" width="9.83203125" style="1" customWidth="1"/>
    <col min="13" max="16384" width="9.33203125" style="1" customWidth="1"/>
  </cols>
  <sheetData>
    <row r="1" spans="1:9" ht="13.5" thickBot="1">
      <c r="A1" s="130" t="s">
        <v>98</v>
      </c>
      <c r="B1" s="195" t="s">
        <v>211</v>
      </c>
      <c r="C1" s="43"/>
      <c r="D1" s="44"/>
      <c r="G1" s="196"/>
      <c r="H1" s="130" t="s">
        <v>99</v>
      </c>
      <c r="I1" s="195" t="s">
        <v>44</v>
      </c>
    </row>
    <row r="2" spans="1:7" ht="12.75">
      <c r="A2" s="42"/>
      <c r="B2" s="197" t="s">
        <v>20</v>
      </c>
      <c r="C2" s="44"/>
      <c r="D2" s="44"/>
      <c r="E2" s="44"/>
      <c r="F2" s="45"/>
      <c r="G2" s="196"/>
    </row>
    <row r="4" ht="12.75">
      <c r="A4" s="2" t="s">
        <v>123</v>
      </c>
    </row>
    <row r="5" ht="13.5" thickBot="1"/>
    <row r="6" spans="1:9" ht="13.5" customHeight="1">
      <c r="A6" s="198"/>
      <c r="B6" s="16"/>
      <c r="C6" s="20"/>
      <c r="D6" s="395" t="s">
        <v>260</v>
      </c>
      <c r="E6" s="396"/>
      <c r="F6" s="397"/>
      <c r="G6" s="398" t="s">
        <v>257</v>
      </c>
      <c r="H6" s="399"/>
      <c r="I6" s="400"/>
    </row>
    <row r="7" spans="1:9" ht="13.5" thickBot="1">
      <c r="A7" s="199" t="s">
        <v>95</v>
      </c>
      <c r="B7" s="200" t="s">
        <v>96</v>
      </c>
      <c r="C7" s="17" t="s">
        <v>105</v>
      </c>
      <c r="D7" s="58" t="s">
        <v>262</v>
      </c>
      <c r="E7" s="201" t="s">
        <v>97</v>
      </c>
      <c r="F7" s="202" t="s">
        <v>110</v>
      </c>
      <c r="G7" s="18" t="s">
        <v>262</v>
      </c>
      <c r="H7" s="18" t="s">
        <v>97</v>
      </c>
      <c r="I7" s="19" t="s">
        <v>110</v>
      </c>
    </row>
    <row r="8" spans="1:9" ht="12.75">
      <c r="A8" s="238"/>
      <c r="B8" s="203" t="s">
        <v>164</v>
      </c>
      <c r="C8" s="239"/>
      <c r="D8" s="204">
        <v>4</v>
      </c>
      <c r="E8" s="7">
        <v>45</v>
      </c>
      <c r="F8" s="205">
        <f>E8*D8</f>
        <v>180</v>
      </c>
      <c r="G8" s="240"/>
      <c r="H8" s="241"/>
      <c r="I8" s="8">
        <f>H8*G8</f>
        <v>0</v>
      </c>
    </row>
    <row r="9" spans="1:9" ht="13.5" thickBot="1">
      <c r="A9" s="238"/>
      <c r="B9" s="6" t="s">
        <v>119</v>
      </c>
      <c r="C9" s="239"/>
      <c r="D9" s="204">
        <v>4</v>
      </c>
      <c r="E9" s="7">
        <v>35</v>
      </c>
      <c r="F9" s="205">
        <f>E9*D9</f>
        <v>140</v>
      </c>
      <c r="G9" s="242"/>
      <c r="H9" s="241"/>
      <c r="I9" s="8">
        <f>H9*G9</f>
        <v>0</v>
      </c>
    </row>
    <row r="10" spans="1:9" s="46" customFormat="1" ht="13.5" thickBot="1">
      <c r="A10" s="206"/>
      <c r="B10" s="207"/>
      <c r="C10" s="206"/>
      <c r="D10" s="206"/>
      <c r="E10" s="208"/>
      <c r="F10" s="209"/>
      <c r="G10" s="210"/>
      <c r="H10" s="211" t="s">
        <v>43</v>
      </c>
      <c r="I10" s="212">
        <f>SUM(I8:I9)</f>
        <v>0</v>
      </c>
    </row>
    <row r="11" spans="6:9" ht="13.5" thickBot="1">
      <c r="F11" s="213"/>
      <c r="G11" s="29"/>
      <c r="H11" s="102" t="s">
        <v>466</v>
      </c>
      <c r="I11" s="243"/>
    </row>
    <row r="12" spans="1:9" ht="13.5" thickBot="1">
      <c r="A12" s="4"/>
      <c r="B12" s="4"/>
      <c r="C12" s="4"/>
      <c r="D12" s="4"/>
      <c r="E12" s="36"/>
      <c r="F12" s="214"/>
      <c r="G12" s="209"/>
      <c r="H12" s="215" t="s">
        <v>266</v>
      </c>
      <c r="I12" s="216">
        <f>I11*I10</f>
        <v>0</v>
      </c>
    </row>
    <row r="14" spans="1:9" ht="12.75">
      <c r="A14" s="4" t="s">
        <v>108</v>
      </c>
      <c r="B14" s="4"/>
      <c r="C14" s="4"/>
      <c r="D14" s="4"/>
      <c r="E14" s="36"/>
      <c r="F14" s="36"/>
      <c r="G14" s="36"/>
      <c r="H14" s="40"/>
      <c r="I14" s="41"/>
    </row>
    <row r="15" spans="1:7" ht="13.5" thickBot="1">
      <c r="A15" s="4"/>
      <c r="B15" s="4"/>
      <c r="C15" s="4"/>
      <c r="D15" s="4"/>
      <c r="E15" s="4"/>
      <c r="F15" s="4"/>
      <c r="G15" s="4"/>
    </row>
    <row r="16" spans="1:9" ht="13.5" customHeight="1">
      <c r="A16" s="217"/>
      <c r="B16" s="218"/>
      <c r="C16" s="20"/>
      <c r="D16" s="395" t="s">
        <v>260</v>
      </c>
      <c r="E16" s="399"/>
      <c r="F16" s="401"/>
      <c r="G16" s="398" t="s">
        <v>257</v>
      </c>
      <c r="H16" s="402"/>
      <c r="I16" s="403"/>
    </row>
    <row r="17" spans="1:9" ht="13.5" thickBot="1">
      <c r="A17" s="404" t="s">
        <v>27</v>
      </c>
      <c r="B17" s="405"/>
      <c r="C17" s="17" t="s">
        <v>105</v>
      </c>
      <c r="D17" s="58" t="s">
        <v>106</v>
      </c>
      <c r="E17" s="201" t="s">
        <v>338</v>
      </c>
      <c r="F17" s="202" t="s">
        <v>110</v>
      </c>
      <c r="G17" s="252" t="s">
        <v>106</v>
      </c>
      <c r="H17" s="252" t="s">
        <v>84</v>
      </c>
      <c r="I17" s="253" t="s">
        <v>110</v>
      </c>
    </row>
    <row r="18" spans="1:9" ht="12.75">
      <c r="A18" s="219" t="s">
        <v>351</v>
      </c>
      <c r="B18" s="220"/>
      <c r="C18" s="244" t="s">
        <v>111</v>
      </c>
      <c r="D18" s="221">
        <v>1</v>
      </c>
      <c r="E18" s="222">
        <v>10.6</v>
      </c>
      <c r="F18" s="223">
        <f aca="true" t="shared" si="0" ref="F18:F32">D18*E18</f>
        <v>10.6</v>
      </c>
      <c r="G18" s="245"/>
      <c r="H18" s="245"/>
      <c r="I18" s="12">
        <f aca="true" t="shared" si="1" ref="I18:I32">G18*H18</f>
        <v>0</v>
      </c>
    </row>
    <row r="19" spans="1:9" ht="12.75">
      <c r="A19" s="355" t="s">
        <v>465</v>
      </c>
      <c r="B19" s="225"/>
      <c r="C19" s="245" t="s">
        <v>111</v>
      </c>
      <c r="D19" s="227">
        <v>40</v>
      </c>
      <c r="E19" s="228">
        <v>72</v>
      </c>
      <c r="F19" s="222">
        <f t="shared" si="0"/>
        <v>2880</v>
      </c>
      <c r="G19" s="245"/>
      <c r="H19" s="245"/>
      <c r="I19" s="229">
        <f t="shared" si="1"/>
        <v>0</v>
      </c>
    </row>
    <row r="20" spans="1:9" ht="12.75">
      <c r="A20" s="355" t="s">
        <v>469</v>
      </c>
      <c r="B20" s="225"/>
      <c r="C20" s="239" t="s">
        <v>111</v>
      </c>
      <c r="D20" s="227">
        <v>1</v>
      </c>
      <c r="E20" s="7">
        <v>3.25</v>
      </c>
      <c r="F20" s="7">
        <f t="shared" si="0"/>
        <v>3.25</v>
      </c>
      <c r="G20" s="239"/>
      <c r="H20" s="239"/>
      <c r="I20" s="10">
        <f t="shared" si="1"/>
        <v>0</v>
      </c>
    </row>
    <row r="21" spans="1:9" ht="12.75">
      <c r="A21" s="356" t="s">
        <v>470</v>
      </c>
      <c r="B21" s="225"/>
      <c r="C21" s="245" t="s">
        <v>111</v>
      </c>
      <c r="D21" s="221">
        <v>1</v>
      </c>
      <c r="E21" s="222">
        <v>54.3</v>
      </c>
      <c r="F21" s="222">
        <f t="shared" si="0"/>
        <v>54.3</v>
      </c>
      <c r="G21" s="245"/>
      <c r="H21" s="245"/>
      <c r="I21" s="229">
        <f t="shared" si="1"/>
        <v>0</v>
      </c>
    </row>
    <row r="22" spans="1:9" ht="12.75">
      <c r="A22" s="230" t="s">
        <v>31</v>
      </c>
      <c r="B22" s="225"/>
      <c r="C22" s="239" t="s">
        <v>111</v>
      </c>
      <c r="D22" s="221">
        <v>1</v>
      </c>
      <c r="E22" s="222">
        <v>14</v>
      </c>
      <c r="F22" s="7">
        <f t="shared" si="0"/>
        <v>14</v>
      </c>
      <c r="G22" s="239"/>
      <c r="H22" s="239"/>
      <c r="I22" s="10">
        <f t="shared" si="1"/>
        <v>0</v>
      </c>
    </row>
    <row r="23" spans="1:9" ht="12.75">
      <c r="A23" s="9" t="s">
        <v>32</v>
      </c>
      <c r="B23" s="225"/>
      <c r="C23" s="239" t="s">
        <v>111</v>
      </c>
      <c r="D23" s="231">
        <v>1</v>
      </c>
      <c r="E23" s="7">
        <v>10.5</v>
      </c>
      <c r="F23" s="7">
        <f t="shared" si="0"/>
        <v>10.5</v>
      </c>
      <c r="G23" s="239"/>
      <c r="H23" s="239"/>
      <c r="I23" s="10">
        <f t="shared" si="1"/>
        <v>0</v>
      </c>
    </row>
    <row r="24" spans="1:9" ht="12.75">
      <c r="A24" s="9" t="s">
        <v>33</v>
      </c>
      <c r="B24" s="225"/>
      <c r="C24" s="245" t="s">
        <v>111</v>
      </c>
      <c r="D24" s="232">
        <v>1</v>
      </c>
      <c r="E24" s="7">
        <v>11.25</v>
      </c>
      <c r="F24" s="222">
        <f t="shared" si="0"/>
        <v>11.25</v>
      </c>
      <c r="G24" s="245"/>
      <c r="H24" s="245"/>
      <c r="I24" s="229">
        <f t="shared" si="1"/>
        <v>0</v>
      </c>
    </row>
    <row r="25" spans="1:9" ht="12.75">
      <c r="A25" s="21" t="s">
        <v>34</v>
      </c>
      <c r="B25" s="225"/>
      <c r="C25" s="239" t="s">
        <v>111</v>
      </c>
      <c r="D25" s="232">
        <v>1</v>
      </c>
      <c r="E25" s="7">
        <v>1.1</v>
      </c>
      <c r="F25" s="7">
        <f t="shared" si="0"/>
        <v>1.1</v>
      </c>
      <c r="G25" s="239"/>
      <c r="H25" s="239"/>
      <c r="I25" s="10">
        <f t="shared" si="1"/>
        <v>0</v>
      </c>
    </row>
    <row r="26" spans="1:9" ht="12.75">
      <c r="A26" s="24" t="s">
        <v>35</v>
      </c>
      <c r="B26" s="225"/>
      <c r="C26" s="245" t="s">
        <v>111</v>
      </c>
      <c r="D26" s="231">
        <v>2</v>
      </c>
      <c r="E26" s="7">
        <v>33.75</v>
      </c>
      <c r="F26" s="222">
        <f t="shared" si="0"/>
        <v>67.5</v>
      </c>
      <c r="G26" s="245"/>
      <c r="H26" s="245"/>
      <c r="I26" s="229">
        <f t="shared" si="1"/>
        <v>0</v>
      </c>
    </row>
    <row r="27" spans="1:9" ht="12.75">
      <c r="A27" s="9" t="s">
        <v>36</v>
      </c>
      <c r="B27" s="225"/>
      <c r="C27" s="239" t="s">
        <v>111</v>
      </c>
      <c r="D27" s="231">
        <v>1</v>
      </c>
      <c r="E27" s="7">
        <v>15.75</v>
      </c>
      <c r="F27" s="7">
        <f t="shared" si="0"/>
        <v>15.75</v>
      </c>
      <c r="G27" s="239"/>
      <c r="H27" s="239"/>
      <c r="I27" s="10">
        <f t="shared" si="1"/>
        <v>0</v>
      </c>
    </row>
    <row r="28" spans="1:9" ht="12.75">
      <c r="A28" s="9" t="s">
        <v>37</v>
      </c>
      <c r="B28" s="225"/>
      <c r="C28" s="239" t="s">
        <v>111</v>
      </c>
      <c r="D28" s="231">
        <v>1</v>
      </c>
      <c r="E28" s="7">
        <v>19.5</v>
      </c>
      <c r="F28" s="7">
        <f t="shared" si="0"/>
        <v>19.5</v>
      </c>
      <c r="G28" s="239"/>
      <c r="H28" s="239"/>
      <c r="I28" s="10">
        <f t="shared" si="1"/>
        <v>0</v>
      </c>
    </row>
    <row r="29" spans="1:9" ht="12.75">
      <c r="A29" s="9" t="s">
        <v>40</v>
      </c>
      <c r="B29" s="225"/>
      <c r="C29" s="245" t="s">
        <v>111</v>
      </c>
      <c r="D29" s="232">
        <v>1</v>
      </c>
      <c r="E29" s="7">
        <v>47.5</v>
      </c>
      <c r="F29" s="222">
        <f t="shared" si="0"/>
        <v>47.5</v>
      </c>
      <c r="G29" s="245"/>
      <c r="H29" s="245"/>
      <c r="I29" s="229">
        <f t="shared" si="1"/>
        <v>0</v>
      </c>
    </row>
    <row r="30" spans="1:9" ht="12.75">
      <c r="A30" s="9" t="s">
        <v>41</v>
      </c>
      <c r="B30" s="225"/>
      <c r="C30" s="239" t="s">
        <v>111</v>
      </c>
      <c r="D30" s="232">
        <v>1</v>
      </c>
      <c r="E30" s="7">
        <v>500</v>
      </c>
      <c r="F30" s="7">
        <f t="shared" si="0"/>
        <v>500</v>
      </c>
      <c r="G30" s="239"/>
      <c r="H30" s="239"/>
      <c r="I30" s="10">
        <f t="shared" si="1"/>
        <v>0</v>
      </c>
    </row>
    <row r="31" spans="1:9" ht="12.75">
      <c r="A31" s="9" t="s">
        <v>30</v>
      </c>
      <c r="B31" s="225"/>
      <c r="C31" s="239"/>
      <c r="D31" s="232">
        <v>1</v>
      </c>
      <c r="E31" s="7">
        <v>140</v>
      </c>
      <c r="F31" s="7">
        <f t="shared" si="0"/>
        <v>140</v>
      </c>
      <c r="G31" s="239"/>
      <c r="H31" s="239"/>
      <c r="I31" s="10">
        <f t="shared" si="1"/>
        <v>0</v>
      </c>
    </row>
    <row r="32" spans="1:9" ht="13.5" thickBot="1">
      <c r="A32" s="9" t="s">
        <v>339</v>
      </c>
      <c r="B32" s="225"/>
      <c r="C32" s="239" t="s">
        <v>111</v>
      </c>
      <c r="D32" s="232">
        <v>1</v>
      </c>
      <c r="E32" s="7">
        <v>12.75</v>
      </c>
      <c r="F32" s="7">
        <f t="shared" si="0"/>
        <v>12.75</v>
      </c>
      <c r="G32" s="239"/>
      <c r="H32" s="239"/>
      <c r="I32" s="10">
        <f t="shared" si="1"/>
        <v>0</v>
      </c>
    </row>
    <row r="33" spans="1:9" s="46" customFormat="1" ht="13.5" thickBot="1">
      <c r="A33" s="206"/>
      <c r="B33" s="207"/>
      <c r="C33" s="206"/>
      <c r="D33" s="206"/>
      <c r="E33" s="208"/>
      <c r="F33" s="209"/>
      <c r="G33" s="210"/>
      <c r="H33" s="211" t="s">
        <v>43</v>
      </c>
      <c r="I33" s="212">
        <f>SUM(I18:I32)</f>
        <v>0</v>
      </c>
    </row>
    <row r="34" spans="6:9" ht="13.5" thickBot="1">
      <c r="F34" s="213"/>
      <c r="G34" s="29"/>
      <c r="H34" s="102" t="s">
        <v>466</v>
      </c>
      <c r="I34" s="243"/>
    </row>
    <row r="35" spans="1:9" ht="13.5" thickBot="1">
      <c r="A35" s="4"/>
      <c r="B35" s="4"/>
      <c r="C35" s="4"/>
      <c r="D35" s="4"/>
      <c r="E35" s="36"/>
      <c r="F35" s="214"/>
      <c r="G35" s="209"/>
      <c r="H35" s="215" t="s">
        <v>337</v>
      </c>
      <c r="I35" s="216">
        <f>I34*I33</f>
        <v>0</v>
      </c>
    </row>
    <row r="37" spans="1:7" ht="12.75">
      <c r="A37" s="4" t="s">
        <v>63</v>
      </c>
      <c r="B37" s="4"/>
      <c r="C37" s="4"/>
      <c r="D37" s="4"/>
      <c r="E37" s="4"/>
      <c r="F37" s="4"/>
      <c r="G37" s="4"/>
    </row>
    <row r="38" spans="1:7" ht="13.5" thickBot="1">
      <c r="A38" s="4"/>
      <c r="B38" s="4"/>
      <c r="C38" s="4"/>
      <c r="D38" s="4"/>
      <c r="E38" s="4"/>
      <c r="F38" s="4"/>
      <c r="G38" s="4"/>
    </row>
    <row r="39" spans="1:9" ht="13.5" customHeight="1">
      <c r="A39" s="198"/>
      <c r="B39" s="16"/>
      <c r="C39" s="20"/>
      <c r="D39" s="395" t="s">
        <v>260</v>
      </c>
      <c r="E39" s="396"/>
      <c r="F39" s="397"/>
      <c r="G39" s="398" t="s">
        <v>257</v>
      </c>
      <c r="H39" s="399"/>
      <c r="I39" s="400"/>
    </row>
    <row r="40" spans="1:9" ht="13.5" thickBot="1">
      <c r="A40" s="199" t="s">
        <v>95</v>
      </c>
      <c r="B40" s="200" t="s">
        <v>96</v>
      </c>
      <c r="C40" s="17" t="s">
        <v>105</v>
      </c>
      <c r="D40" s="58" t="s">
        <v>262</v>
      </c>
      <c r="E40" s="201" t="s">
        <v>97</v>
      </c>
      <c r="F40" s="202" t="s">
        <v>110</v>
      </c>
      <c r="G40" s="18" t="s">
        <v>262</v>
      </c>
      <c r="H40" s="18" t="s">
        <v>97</v>
      </c>
      <c r="I40" s="19" t="s">
        <v>110</v>
      </c>
    </row>
    <row r="41" spans="1:9" ht="12.75">
      <c r="A41" s="238"/>
      <c r="B41" s="203" t="s">
        <v>164</v>
      </c>
      <c r="C41" s="239"/>
      <c r="D41" s="204">
        <v>4</v>
      </c>
      <c r="E41" s="7">
        <v>45</v>
      </c>
      <c r="F41" s="205">
        <f>E41*D41</f>
        <v>180</v>
      </c>
      <c r="G41" s="246"/>
      <c r="H41" s="241"/>
      <c r="I41" s="8">
        <f>H41*G41</f>
        <v>0</v>
      </c>
    </row>
    <row r="42" spans="1:9" ht="13.5" thickBot="1">
      <c r="A42" s="238"/>
      <c r="B42" s="6" t="s">
        <v>119</v>
      </c>
      <c r="C42" s="239"/>
      <c r="D42" s="204">
        <v>4</v>
      </c>
      <c r="E42" s="233">
        <v>35</v>
      </c>
      <c r="F42" s="205">
        <f>E42*D42</f>
        <v>140</v>
      </c>
      <c r="G42" s="242"/>
      <c r="H42" s="241"/>
      <c r="I42" s="8">
        <f>H42*G42</f>
        <v>0</v>
      </c>
    </row>
    <row r="43" spans="1:9" s="46" customFormat="1" ht="13.5" thickBot="1">
      <c r="A43" s="206"/>
      <c r="B43" s="207"/>
      <c r="C43" s="206"/>
      <c r="D43" s="206"/>
      <c r="E43" s="208"/>
      <c r="F43" s="209"/>
      <c r="G43" s="210"/>
      <c r="H43" s="211" t="s">
        <v>43</v>
      </c>
      <c r="I43" s="212">
        <f>SUM(I41:I42)</f>
        <v>0</v>
      </c>
    </row>
    <row r="44" spans="6:9" ht="13.5" thickBot="1">
      <c r="F44" s="213"/>
      <c r="G44" s="29"/>
      <c r="H44" s="211" t="s">
        <v>279</v>
      </c>
      <c r="I44" s="243"/>
    </row>
    <row r="45" spans="1:9" ht="13.5" thickBot="1">
      <c r="A45" s="4"/>
      <c r="B45" s="4"/>
      <c r="C45" s="4"/>
      <c r="D45" s="4"/>
      <c r="E45" s="36"/>
      <c r="F45" s="214"/>
      <c r="G45" s="209"/>
      <c r="H45" s="215" t="s">
        <v>266</v>
      </c>
      <c r="I45" s="216">
        <f>I44*I43</f>
        <v>0</v>
      </c>
    </row>
    <row r="46" spans="1:7" ht="12.75">
      <c r="A46" s="36"/>
      <c r="B46" s="35"/>
      <c r="C46" s="36"/>
      <c r="D46" s="40"/>
      <c r="E46" s="38"/>
      <c r="F46" s="26"/>
      <c r="G46" s="27"/>
    </row>
    <row r="47" spans="1:7" ht="12.75">
      <c r="A47" s="4" t="s">
        <v>235</v>
      </c>
      <c r="B47" s="4"/>
      <c r="C47" s="4"/>
      <c r="D47" s="4"/>
      <c r="E47" s="4"/>
      <c r="F47" s="4"/>
      <c r="G47" s="4"/>
    </row>
    <row r="48" spans="1:7" ht="13.5" thickBot="1">
      <c r="A48" s="4"/>
      <c r="B48" s="4"/>
      <c r="C48" s="4"/>
      <c r="D48" s="4"/>
      <c r="E48" s="4"/>
      <c r="F48" s="4"/>
      <c r="G48" s="4"/>
    </row>
    <row r="49" spans="1:9" ht="13.5" customHeight="1">
      <c r="A49" s="198"/>
      <c r="B49" s="16" t="s">
        <v>254</v>
      </c>
      <c r="C49" s="20"/>
      <c r="D49" s="395" t="s">
        <v>260</v>
      </c>
      <c r="E49" s="396"/>
      <c r="F49" s="397"/>
      <c r="G49" s="398" t="s">
        <v>257</v>
      </c>
      <c r="H49" s="399"/>
      <c r="I49" s="400"/>
    </row>
    <row r="50" spans="1:9" ht="13.5" thickBot="1">
      <c r="A50" s="199" t="s">
        <v>95</v>
      </c>
      <c r="B50" s="200" t="s">
        <v>263</v>
      </c>
      <c r="C50" s="17" t="s">
        <v>105</v>
      </c>
      <c r="D50" s="58" t="s">
        <v>259</v>
      </c>
      <c r="E50" s="201" t="s">
        <v>261</v>
      </c>
      <c r="F50" s="202" t="s">
        <v>110</v>
      </c>
      <c r="G50" s="18" t="s">
        <v>258</v>
      </c>
      <c r="H50" s="18" t="s">
        <v>261</v>
      </c>
      <c r="I50" s="19" t="s">
        <v>110</v>
      </c>
    </row>
    <row r="51" spans="1:9" ht="12.75">
      <c r="A51" s="247"/>
      <c r="B51" s="226" t="s">
        <v>255</v>
      </c>
      <c r="C51" s="244" t="s">
        <v>111</v>
      </c>
      <c r="D51" s="234">
        <v>250</v>
      </c>
      <c r="E51" s="223">
        <v>0.51</v>
      </c>
      <c r="F51" s="223">
        <f>D51*E51</f>
        <v>127.5</v>
      </c>
      <c r="G51" s="244"/>
      <c r="H51" s="244"/>
      <c r="I51" s="12">
        <f>G51*H51</f>
        <v>0</v>
      </c>
    </row>
    <row r="52" spans="1:9" ht="13.5" thickBot="1">
      <c r="A52" s="247"/>
      <c r="B52" s="226" t="s">
        <v>256</v>
      </c>
      <c r="C52" s="245" t="s">
        <v>111</v>
      </c>
      <c r="D52" s="235">
        <v>250</v>
      </c>
      <c r="E52" s="236">
        <v>0.75</v>
      </c>
      <c r="F52" s="222">
        <f>D52*E52</f>
        <v>187.5</v>
      </c>
      <c r="G52" s="245"/>
      <c r="H52" s="245"/>
      <c r="I52" s="237">
        <f>G52*H52</f>
        <v>0</v>
      </c>
    </row>
    <row r="53" spans="1:9" s="46" customFormat="1" ht="13.5" thickBot="1">
      <c r="A53" s="206"/>
      <c r="B53" s="207"/>
      <c r="C53" s="206"/>
      <c r="D53" s="206"/>
      <c r="E53" s="208"/>
      <c r="F53" s="209"/>
      <c r="G53" s="210"/>
      <c r="H53" s="211" t="s">
        <v>43</v>
      </c>
      <c r="I53" s="212">
        <f>SUM(I51:I52)</f>
        <v>0</v>
      </c>
    </row>
    <row r="54" spans="6:9" ht="13.5" thickBot="1">
      <c r="F54" s="213"/>
      <c r="G54" s="29"/>
      <c r="H54" s="211" t="s">
        <v>279</v>
      </c>
      <c r="I54" s="243"/>
    </row>
    <row r="55" spans="1:9" ht="13.5" thickBot="1">
      <c r="A55" s="4"/>
      <c r="B55" s="4"/>
      <c r="C55" s="4"/>
      <c r="D55" s="4"/>
      <c r="E55" s="36"/>
      <c r="F55" s="214"/>
      <c r="G55" s="209"/>
      <c r="H55" s="215" t="s">
        <v>268</v>
      </c>
      <c r="I55" s="216">
        <f>I54*I53</f>
        <v>0</v>
      </c>
    </row>
    <row r="57" ht="12.75">
      <c r="A57" s="1" t="s">
        <v>264</v>
      </c>
    </row>
    <row r="58" ht="13.5" thickBot="1"/>
    <row r="59" spans="1:9" ht="13.5" customHeight="1">
      <c r="A59" s="198"/>
      <c r="B59" s="16"/>
      <c r="C59" s="20"/>
      <c r="D59" s="395" t="s">
        <v>260</v>
      </c>
      <c r="E59" s="396"/>
      <c r="F59" s="397"/>
      <c r="G59" s="398" t="s">
        <v>257</v>
      </c>
      <c r="H59" s="399"/>
      <c r="I59" s="400"/>
    </row>
    <row r="60" spans="1:9" ht="13.5" thickBot="1">
      <c r="A60" s="199" t="s">
        <v>95</v>
      </c>
      <c r="B60" s="200" t="s">
        <v>96</v>
      </c>
      <c r="C60" s="17" t="s">
        <v>105</v>
      </c>
      <c r="D60" s="58" t="s">
        <v>65</v>
      </c>
      <c r="E60" s="201" t="s">
        <v>265</v>
      </c>
      <c r="F60" s="202" t="s">
        <v>110</v>
      </c>
      <c r="G60" s="18" t="s">
        <v>65</v>
      </c>
      <c r="H60" s="18" t="s">
        <v>84</v>
      </c>
      <c r="I60" s="19" t="s">
        <v>110</v>
      </c>
    </row>
    <row r="61" spans="1:9" ht="12.75">
      <c r="A61" s="238"/>
      <c r="B61" s="203" t="s">
        <v>164</v>
      </c>
      <c r="C61" s="239"/>
      <c r="D61" s="204"/>
      <c r="E61" s="7">
        <v>129</v>
      </c>
      <c r="F61" s="205">
        <f>E61*D61</f>
        <v>0</v>
      </c>
      <c r="G61" s="246"/>
      <c r="H61" s="241"/>
      <c r="I61" s="8">
        <f>H61*G61</f>
        <v>0</v>
      </c>
    </row>
    <row r="62" spans="1:9" ht="13.5" thickBot="1">
      <c r="A62" s="248"/>
      <c r="B62" s="6" t="s">
        <v>119</v>
      </c>
      <c r="C62" s="239"/>
      <c r="D62" s="204"/>
      <c r="E62" s="233">
        <v>129</v>
      </c>
      <c r="F62" s="205">
        <f>E62*D62</f>
        <v>0</v>
      </c>
      <c r="G62" s="242"/>
      <c r="H62" s="241"/>
      <c r="I62" s="8">
        <f>H62*G62</f>
        <v>0</v>
      </c>
    </row>
    <row r="63" spans="1:9" s="46" customFormat="1" ht="13.5" thickBot="1">
      <c r="A63" s="36" t="s">
        <v>64</v>
      </c>
      <c r="B63" s="207"/>
      <c r="C63" s="206"/>
      <c r="D63" s="206"/>
      <c r="E63" s="208"/>
      <c r="F63" s="209"/>
      <c r="G63" s="210"/>
      <c r="H63" s="211" t="s">
        <v>43</v>
      </c>
      <c r="I63" s="212">
        <f>SUM(I61:I62)</f>
        <v>0</v>
      </c>
    </row>
    <row r="64" spans="6:9" ht="13.5" thickBot="1">
      <c r="F64" s="213"/>
      <c r="G64" s="29"/>
      <c r="H64" s="211" t="s">
        <v>271</v>
      </c>
      <c r="I64" s="243"/>
    </row>
    <row r="65" spans="1:9" ht="13.5" thickBot="1">
      <c r="A65" s="4"/>
      <c r="B65" s="4"/>
      <c r="C65" s="4"/>
      <c r="D65" s="4"/>
      <c r="E65" s="36"/>
      <c r="F65" s="214"/>
      <c r="G65" s="209"/>
      <c r="H65" s="215" t="s">
        <v>269</v>
      </c>
      <c r="I65" s="216">
        <f>I64*I63</f>
        <v>0</v>
      </c>
    </row>
    <row r="66" spans="2:7" ht="12.75">
      <c r="B66" s="35"/>
      <c r="C66" s="36"/>
      <c r="D66" s="40"/>
      <c r="E66" s="38"/>
      <c r="F66" s="26"/>
      <c r="G66" s="27"/>
    </row>
    <row r="67" spans="1:7" ht="12.75">
      <c r="A67" s="4" t="s">
        <v>78</v>
      </c>
      <c r="B67" s="4"/>
      <c r="C67" s="4"/>
      <c r="D67" s="4"/>
      <c r="E67" s="4"/>
      <c r="F67" s="4"/>
      <c r="G67" s="4"/>
    </row>
    <row r="68" spans="1:7" ht="13.5" thickBot="1">
      <c r="A68" s="4"/>
      <c r="B68" s="4"/>
      <c r="C68" s="4"/>
      <c r="D68" s="4"/>
      <c r="E68" s="4"/>
      <c r="F68" s="4"/>
      <c r="G68" s="4"/>
    </row>
    <row r="69" spans="1:9" ht="13.5" customHeight="1">
      <c r="A69" s="198"/>
      <c r="B69" s="16"/>
      <c r="C69" s="20"/>
      <c r="D69" s="395" t="s">
        <v>260</v>
      </c>
      <c r="E69" s="396"/>
      <c r="F69" s="397"/>
      <c r="G69" s="398" t="s">
        <v>257</v>
      </c>
      <c r="H69" s="399"/>
      <c r="I69" s="400"/>
    </row>
    <row r="70" spans="1:9" ht="13.5" thickBot="1">
      <c r="A70" s="199" t="s">
        <v>95</v>
      </c>
      <c r="B70" s="200" t="s">
        <v>96</v>
      </c>
      <c r="C70" s="17" t="s">
        <v>105</v>
      </c>
      <c r="D70" s="58" t="s">
        <v>65</v>
      </c>
      <c r="E70" s="201" t="s">
        <v>265</v>
      </c>
      <c r="F70" s="202" t="s">
        <v>110</v>
      </c>
      <c r="G70" s="18" t="s">
        <v>65</v>
      </c>
      <c r="H70" s="18" t="s">
        <v>84</v>
      </c>
      <c r="I70" s="19" t="s">
        <v>110</v>
      </c>
    </row>
    <row r="71" spans="1:9" ht="12.75">
      <c r="A71" s="238"/>
      <c r="B71" s="203" t="s">
        <v>164</v>
      </c>
      <c r="C71" s="239"/>
      <c r="D71" s="204"/>
      <c r="E71" s="7">
        <v>66</v>
      </c>
      <c r="F71" s="205">
        <f>E71*D71</f>
        <v>0</v>
      </c>
      <c r="G71" s="246"/>
      <c r="H71" s="241"/>
      <c r="I71" s="8">
        <f>H71*G71</f>
        <v>0</v>
      </c>
    </row>
    <row r="72" spans="1:9" ht="13.5" thickBot="1">
      <c r="A72" s="248"/>
      <c r="B72" s="6" t="s">
        <v>119</v>
      </c>
      <c r="C72" s="239"/>
      <c r="D72" s="204"/>
      <c r="E72" s="233">
        <v>66</v>
      </c>
      <c r="F72" s="205">
        <f>E72*D72</f>
        <v>0</v>
      </c>
      <c r="G72" s="242"/>
      <c r="H72" s="241"/>
      <c r="I72" s="8">
        <f>H72*G72</f>
        <v>0</v>
      </c>
    </row>
    <row r="73" spans="1:9" s="46" customFormat="1" ht="13.5" thickBot="1">
      <c r="A73" s="36" t="s">
        <v>64</v>
      </c>
      <c r="B73" s="207"/>
      <c r="C73" s="206"/>
      <c r="D73" s="206"/>
      <c r="E73" s="208"/>
      <c r="F73" s="209"/>
      <c r="G73" s="210"/>
      <c r="H73" s="211" t="s">
        <v>43</v>
      </c>
      <c r="I73" s="212">
        <f>SUM(I71:I72)</f>
        <v>0</v>
      </c>
    </row>
    <row r="74" spans="6:9" ht="13.5" thickBot="1">
      <c r="F74" s="213"/>
      <c r="G74" s="29"/>
      <c r="H74" s="211" t="s">
        <v>271</v>
      </c>
      <c r="I74" s="243"/>
    </row>
    <row r="75" spans="1:9" ht="13.5" thickBot="1">
      <c r="A75" s="4"/>
      <c r="B75" s="4"/>
      <c r="C75" s="4"/>
      <c r="D75" s="4"/>
      <c r="E75" s="36"/>
      <c r="F75" s="214"/>
      <c r="G75" s="209"/>
      <c r="H75" s="215" t="s">
        <v>270</v>
      </c>
      <c r="I75" s="216">
        <f>I74*I73</f>
        <v>0</v>
      </c>
    </row>
    <row r="76" spans="2:5" ht="13.5" thickBot="1">
      <c r="B76" s="35"/>
      <c r="C76" s="36"/>
      <c r="D76" s="40"/>
      <c r="E76" s="38"/>
    </row>
    <row r="77" spans="6:9" ht="13.5" thickBot="1">
      <c r="F77" s="214"/>
      <c r="G77" s="210"/>
      <c r="H77" s="211" t="s">
        <v>309</v>
      </c>
      <c r="I77" s="212">
        <f>I75+I65+I55+I45+I35+I12</f>
        <v>0</v>
      </c>
    </row>
  </sheetData>
  <sheetProtection/>
  <mergeCells count="13">
    <mergeCell ref="G49:I49"/>
    <mergeCell ref="D59:F59"/>
    <mergeCell ref="G59:I59"/>
    <mergeCell ref="D6:F6"/>
    <mergeCell ref="G6:I6"/>
    <mergeCell ref="D16:F16"/>
    <mergeCell ref="G16:I16"/>
    <mergeCell ref="A17:B17"/>
    <mergeCell ref="D69:F69"/>
    <mergeCell ref="G69:I69"/>
    <mergeCell ref="D49:F49"/>
    <mergeCell ref="D39:F39"/>
    <mergeCell ref="G39:I39"/>
  </mergeCells>
  <printOptions horizontalCentered="1"/>
  <pageMargins left="0.5" right="0.5" top="1" bottom="0.25" header="0.5" footer="0.5"/>
  <pageSetup horizontalDpi="300" verticalDpi="300" orientation="landscape" scale="90" r:id="rId1"/>
  <rowBreaks count="1" manualBreakCount="1"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1" width="9.33203125" style="1" customWidth="1"/>
    <col min="12" max="12" width="9.83203125" style="1" customWidth="1"/>
    <col min="13" max="16384" width="9.33203125" style="1" customWidth="1"/>
  </cols>
  <sheetData>
    <row r="1" spans="1:18" ht="13.5" thickBot="1">
      <c r="A1" s="130" t="s">
        <v>98</v>
      </c>
      <c r="B1" s="195" t="s">
        <v>211</v>
      </c>
      <c r="C1" s="43"/>
      <c r="D1" s="44"/>
      <c r="H1" s="130" t="s">
        <v>99</v>
      </c>
      <c r="I1" s="195" t="s">
        <v>53</v>
      </c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2.75">
      <c r="A2" s="42"/>
      <c r="B2" s="197" t="s">
        <v>88</v>
      </c>
      <c r="C2" s="44"/>
      <c r="D2" s="44"/>
      <c r="E2" s="44"/>
      <c r="F2" s="45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ht="12.75">
      <c r="A3" s="42"/>
      <c r="B3" s="197"/>
      <c r="C3" s="44"/>
      <c r="D3" s="44"/>
      <c r="E3" s="44"/>
      <c r="F3" s="45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ht="12.75">
      <c r="A4" s="2" t="s">
        <v>123</v>
      </c>
    </row>
    <row r="5" ht="13.5" thickBot="1"/>
    <row r="6" spans="1:9" ht="13.5" customHeight="1">
      <c r="A6" s="198"/>
      <c r="B6" s="16"/>
      <c r="C6" s="20"/>
      <c r="D6" s="395" t="s">
        <v>260</v>
      </c>
      <c r="E6" s="396"/>
      <c r="F6" s="397"/>
      <c r="G6" s="398" t="s">
        <v>257</v>
      </c>
      <c r="H6" s="399"/>
      <c r="I6" s="400"/>
    </row>
    <row r="7" spans="1:9" ht="13.5" thickBot="1">
      <c r="A7" s="199" t="s">
        <v>95</v>
      </c>
      <c r="B7" s="200" t="s">
        <v>96</v>
      </c>
      <c r="C7" s="17" t="s">
        <v>105</v>
      </c>
      <c r="D7" s="58" t="s">
        <v>262</v>
      </c>
      <c r="E7" s="201" t="s">
        <v>97</v>
      </c>
      <c r="F7" s="202" t="s">
        <v>110</v>
      </c>
      <c r="G7" s="18" t="s">
        <v>262</v>
      </c>
      <c r="H7" s="18" t="s">
        <v>97</v>
      </c>
      <c r="I7" s="19" t="s">
        <v>110</v>
      </c>
    </row>
    <row r="8" spans="1:9" ht="13.5" thickBot="1">
      <c r="A8" s="238"/>
      <c r="B8" s="249" t="s">
        <v>164</v>
      </c>
      <c r="C8" s="239"/>
      <c r="D8" s="204">
        <v>4</v>
      </c>
      <c r="E8" s="233">
        <v>45</v>
      </c>
      <c r="F8" s="205">
        <f>E8*D8</f>
        <v>180</v>
      </c>
      <c r="G8" s="251"/>
      <c r="H8" s="241"/>
      <c r="I8" s="8">
        <f>H8*G8</f>
        <v>0</v>
      </c>
    </row>
    <row r="9" spans="1:9" s="46" customFormat="1" ht="13.5" thickBot="1">
      <c r="A9" s="206"/>
      <c r="B9" s="207"/>
      <c r="C9" s="206"/>
      <c r="D9" s="206"/>
      <c r="E9" s="208"/>
      <c r="F9" s="209"/>
      <c r="G9" s="210"/>
      <c r="H9" s="211" t="s">
        <v>43</v>
      </c>
      <c r="I9" s="212">
        <f>SUM(I8:I8)</f>
        <v>0</v>
      </c>
    </row>
    <row r="10" spans="6:9" ht="13.5" thickBot="1">
      <c r="F10" s="213"/>
      <c r="G10" s="29"/>
      <c r="H10" s="102" t="s">
        <v>467</v>
      </c>
      <c r="I10" s="243"/>
    </row>
    <row r="11" spans="1:9" ht="13.5" thickBot="1">
      <c r="A11" s="4"/>
      <c r="B11" s="4"/>
      <c r="C11" s="4"/>
      <c r="D11" s="4"/>
      <c r="E11" s="36"/>
      <c r="F11" s="214"/>
      <c r="G11" s="209"/>
      <c r="H11" s="215" t="s">
        <v>266</v>
      </c>
      <c r="I11" s="216">
        <f>I10*I9</f>
        <v>0</v>
      </c>
    </row>
    <row r="12" spans="9:18" ht="12.75">
      <c r="I12" s="196"/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9" ht="12.75">
      <c r="A13" s="4" t="s">
        <v>108</v>
      </c>
      <c r="B13" s="4"/>
      <c r="C13" s="4"/>
      <c r="D13" s="4"/>
      <c r="E13" s="36"/>
      <c r="F13" s="36"/>
      <c r="G13" s="36"/>
      <c r="H13" s="40"/>
      <c r="I13" s="41"/>
    </row>
    <row r="14" spans="1:7" ht="13.5" thickBot="1">
      <c r="A14" s="4"/>
      <c r="B14" s="4"/>
      <c r="C14" s="4"/>
      <c r="D14" s="4"/>
      <c r="E14" s="4"/>
      <c r="F14" s="4"/>
      <c r="G14" s="4"/>
    </row>
    <row r="15" spans="1:9" ht="13.5" customHeight="1">
      <c r="A15" s="217"/>
      <c r="B15" s="218"/>
      <c r="C15" s="20"/>
      <c r="D15" s="395" t="s">
        <v>260</v>
      </c>
      <c r="E15" s="399"/>
      <c r="F15" s="401"/>
      <c r="G15" s="398" t="s">
        <v>257</v>
      </c>
      <c r="H15" s="402"/>
      <c r="I15" s="403"/>
    </row>
    <row r="16" spans="1:9" ht="13.5" thickBot="1">
      <c r="A16" s="404" t="s">
        <v>27</v>
      </c>
      <c r="B16" s="405"/>
      <c r="C16" s="17" t="s">
        <v>105</v>
      </c>
      <c r="D16" s="58" t="s">
        <v>106</v>
      </c>
      <c r="E16" s="201" t="s">
        <v>338</v>
      </c>
      <c r="F16" s="202" t="s">
        <v>110</v>
      </c>
      <c r="G16" s="252" t="s">
        <v>106</v>
      </c>
      <c r="H16" s="252" t="s">
        <v>84</v>
      </c>
      <c r="I16" s="253" t="s">
        <v>110</v>
      </c>
    </row>
    <row r="17" spans="1:9" ht="12.75">
      <c r="A17" s="219" t="s">
        <v>45</v>
      </c>
      <c r="B17" s="220"/>
      <c r="C17" s="244" t="s">
        <v>111</v>
      </c>
      <c r="D17" s="221">
        <v>1</v>
      </c>
      <c r="E17" s="222">
        <v>0.8</v>
      </c>
      <c r="F17" s="223">
        <f aca="true" t="shared" si="0" ref="F17:F27">D17*E17</f>
        <v>0.8</v>
      </c>
      <c r="G17" s="245"/>
      <c r="H17" s="245"/>
      <c r="I17" s="12">
        <f aca="true" t="shared" si="1" ref="I17:I27">G17*H17</f>
        <v>0</v>
      </c>
    </row>
    <row r="18" spans="1:9" ht="12.75">
      <c r="A18" s="224" t="s">
        <v>46</v>
      </c>
      <c r="B18" s="225"/>
      <c r="C18" s="245" t="s">
        <v>111</v>
      </c>
      <c r="D18" s="221">
        <v>1</v>
      </c>
      <c r="E18" s="7">
        <v>15.1</v>
      </c>
      <c r="F18" s="222">
        <f t="shared" si="0"/>
        <v>15.1</v>
      </c>
      <c r="G18" s="245"/>
      <c r="H18" s="245"/>
      <c r="I18" s="229">
        <f t="shared" si="1"/>
        <v>0</v>
      </c>
    </row>
    <row r="19" spans="1:9" ht="12.75">
      <c r="A19" s="224" t="s">
        <v>47</v>
      </c>
      <c r="B19" s="225"/>
      <c r="C19" s="239" t="s">
        <v>111</v>
      </c>
      <c r="D19" s="227">
        <v>2</v>
      </c>
      <c r="E19" s="7">
        <v>3.05</v>
      </c>
      <c r="F19" s="7">
        <f t="shared" si="0"/>
        <v>6.1</v>
      </c>
      <c r="G19" s="239"/>
      <c r="H19" s="239"/>
      <c r="I19" s="10">
        <f t="shared" si="1"/>
        <v>0</v>
      </c>
    </row>
    <row r="20" spans="1:9" ht="12.75">
      <c r="A20" s="230" t="s">
        <v>48</v>
      </c>
      <c r="B20" s="225"/>
      <c r="C20" s="239" t="s">
        <v>111</v>
      </c>
      <c r="D20" s="221">
        <v>2</v>
      </c>
      <c r="E20" s="222">
        <v>6.25</v>
      </c>
      <c r="F20" s="7">
        <f t="shared" si="0"/>
        <v>12.5</v>
      </c>
      <c r="G20" s="239"/>
      <c r="H20" s="239"/>
      <c r="I20" s="10">
        <f t="shared" si="1"/>
        <v>0</v>
      </c>
    </row>
    <row r="21" spans="1:9" ht="12.75">
      <c r="A21" s="230" t="s">
        <v>49</v>
      </c>
      <c r="B21" s="225"/>
      <c r="C21" s="245" t="s">
        <v>111</v>
      </c>
      <c r="D21" s="221">
        <v>2</v>
      </c>
      <c r="E21" s="222">
        <v>2.9</v>
      </c>
      <c r="F21" s="222">
        <f t="shared" si="0"/>
        <v>5.8</v>
      </c>
      <c r="G21" s="245"/>
      <c r="H21" s="245"/>
      <c r="I21" s="229">
        <f t="shared" si="1"/>
        <v>0</v>
      </c>
    </row>
    <row r="22" spans="1:9" ht="12.75">
      <c r="A22" s="9" t="s">
        <v>50</v>
      </c>
      <c r="B22" s="225"/>
      <c r="C22" s="239" t="s">
        <v>111</v>
      </c>
      <c r="D22" s="231">
        <v>1</v>
      </c>
      <c r="E22" s="7">
        <v>11.1</v>
      </c>
      <c r="F22" s="7">
        <f t="shared" si="0"/>
        <v>11.1</v>
      </c>
      <c r="G22" s="239"/>
      <c r="H22" s="239"/>
      <c r="I22" s="10">
        <f t="shared" si="1"/>
        <v>0</v>
      </c>
    </row>
    <row r="23" spans="1:9" ht="12.75">
      <c r="A23" s="9" t="s">
        <v>342</v>
      </c>
      <c r="B23" s="225"/>
      <c r="C23" s="245" t="s">
        <v>111</v>
      </c>
      <c r="D23" s="232">
        <v>1</v>
      </c>
      <c r="E23" s="7">
        <v>10</v>
      </c>
      <c r="F23" s="222">
        <f t="shared" si="0"/>
        <v>10</v>
      </c>
      <c r="G23" s="245"/>
      <c r="H23" s="245"/>
      <c r="I23" s="229">
        <f t="shared" si="1"/>
        <v>0</v>
      </c>
    </row>
    <row r="24" spans="1:9" ht="12.75">
      <c r="A24" s="21" t="s">
        <v>340</v>
      </c>
      <c r="B24" s="225"/>
      <c r="C24" s="239" t="s">
        <v>111</v>
      </c>
      <c r="D24" s="232">
        <v>1</v>
      </c>
      <c r="E24" s="7">
        <v>10.55</v>
      </c>
      <c r="F24" s="7">
        <f t="shared" si="0"/>
        <v>10.55</v>
      </c>
      <c r="G24" s="239"/>
      <c r="H24" s="239"/>
      <c r="I24" s="10">
        <f t="shared" si="1"/>
        <v>0</v>
      </c>
    </row>
    <row r="25" spans="1:9" ht="12.75">
      <c r="A25" s="9" t="s">
        <v>51</v>
      </c>
      <c r="B25" s="225"/>
      <c r="C25" s="239" t="s">
        <v>111</v>
      </c>
      <c r="D25" s="231">
        <v>1</v>
      </c>
      <c r="E25" s="7">
        <v>16.5</v>
      </c>
      <c r="F25" s="7">
        <f t="shared" si="0"/>
        <v>16.5</v>
      </c>
      <c r="G25" s="239"/>
      <c r="H25" s="239"/>
      <c r="I25" s="10">
        <f t="shared" si="1"/>
        <v>0</v>
      </c>
    </row>
    <row r="26" spans="1:9" ht="12.75">
      <c r="A26" s="9" t="s">
        <v>52</v>
      </c>
      <c r="B26" s="225"/>
      <c r="C26" s="239" t="s">
        <v>111</v>
      </c>
      <c r="D26" s="231">
        <v>1</v>
      </c>
      <c r="E26" s="7">
        <v>6</v>
      </c>
      <c r="F26" s="7">
        <f t="shared" si="0"/>
        <v>6</v>
      </c>
      <c r="G26" s="239"/>
      <c r="H26" s="239"/>
      <c r="I26" s="10">
        <f t="shared" si="1"/>
        <v>0</v>
      </c>
    </row>
    <row r="27" spans="1:9" ht="13.5" thickBot="1">
      <c r="A27" s="9" t="s">
        <v>42</v>
      </c>
      <c r="B27" s="225"/>
      <c r="C27" s="239" t="s">
        <v>111</v>
      </c>
      <c r="D27" s="232">
        <v>1</v>
      </c>
      <c r="E27" s="7">
        <v>12.75</v>
      </c>
      <c r="F27" s="7">
        <f t="shared" si="0"/>
        <v>12.75</v>
      </c>
      <c r="G27" s="239"/>
      <c r="H27" s="239"/>
      <c r="I27" s="10">
        <f t="shared" si="1"/>
        <v>0</v>
      </c>
    </row>
    <row r="28" spans="1:9" s="46" customFormat="1" ht="13.5" thickBot="1">
      <c r="A28" s="206"/>
      <c r="B28" s="207"/>
      <c r="C28" s="206"/>
      <c r="D28" s="206"/>
      <c r="E28" s="208"/>
      <c r="F28" s="209"/>
      <c r="G28" s="210"/>
      <c r="H28" s="211" t="s">
        <v>43</v>
      </c>
      <c r="I28" s="212">
        <f>SUM(I17:I27)</f>
        <v>0</v>
      </c>
    </row>
    <row r="29" spans="6:9" ht="13.5" thickBot="1">
      <c r="F29" s="213"/>
      <c r="G29" s="29"/>
      <c r="H29" s="102" t="s">
        <v>467</v>
      </c>
      <c r="I29" s="243"/>
    </row>
    <row r="30" spans="1:9" ht="13.5" thickBot="1">
      <c r="A30" s="4"/>
      <c r="B30" s="4"/>
      <c r="C30" s="4"/>
      <c r="D30" s="4"/>
      <c r="E30" s="36"/>
      <c r="F30" s="214"/>
      <c r="G30" s="209"/>
      <c r="H30" s="215" t="s">
        <v>337</v>
      </c>
      <c r="I30" s="216">
        <f>I29*I28</f>
        <v>0</v>
      </c>
    </row>
    <row r="31" spans="1:18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</row>
    <row r="32" spans="1:6" ht="12.75">
      <c r="A32" s="250" t="s">
        <v>54</v>
      </c>
      <c r="B32" s="56"/>
      <c r="C32" s="57"/>
      <c r="D32" s="57"/>
      <c r="E32" s="44"/>
      <c r="F32" s="45"/>
    </row>
    <row r="34" ht="12.75">
      <c r="A34" s="2" t="s">
        <v>345</v>
      </c>
    </row>
    <row r="35" ht="13.5" thickBot="1"/>
    <row r="36" spans="1:9" ht="13.5" customHeight="1">
      <c r="A36" s="198"/>
      <c r="B36" s="16"/>
      <c r="C36" s="20"/>
      <c r="D36" s="395" t="s">
        <v>260</v>
      </c>
      <c r="E36" s="396"/>
      <c r="F36" s="397"/>
      <c r="G36" s="398" t="s">
        <v>257</v>
      </c>
      <c r="H36" s="399"/>
      <c r="I36" s="400"/>
    </row>
    <row r="37" spans="1:9" ht="13.5" thickBot="1">
      <c r="A37" s="199" t="s">
        <v>95</v>
      </c>
      <c r="B37" s="200" t="s">
        <v>96</v>
      </c>
      <c r="C37" s="17" t="s">
        <v>105</v>
      </c>
      <c r="D37" s="58" t="s">
        <v>262</v>
      </c>
      <c r="E37" s="201" t="s">
        <v>97</v>
      </c>
      <c r="F37" s="202" t="s">
        <v>110</v>
      </c>
      <c r="G37" s="18" t="s">
        <v>262</v>
      </c>
      <c r="H37" s="18" t="s">
        <v>97</v>
      </c>
      <c r="I37" s="19" t="s">
        <v>110</v>
      </c>
    </row>
    <row r="38" spans="1:9" ht="13.5" thickBot="1">
      <c r="A38" s="238"/>
      <c r="B38" s="249" t="s">
        <v>164</v>
      </c>
      <c r="C38" s="239"/>
      <c r="D38" s="204">
        <v>1</v>
      </c>
      <c r="E38" s="233">
        <v>45</v>
      </c>
      <c r="F38" s="205">
        <f>E38*D38</f>
        <v>45</v>
      </c>
      <c r="G38" s="251"/>
      <c r="H38" s="241"/>
      <c r="I38" s="8">
        <f>H38*G38</f>
        <v>0</v>
      </c>
    </row>
    <row r="39" spans="1:9" s="46" customFormat="1" ht="13.5" thickBot="1">
      <c r="A39" s="206"/>
      <c r="B39" s="207"/>
      <c r="C39" s="206"/>
      <c r="D39" s="206"/>
      <c r="E39" s="208"/>
      <c r="F39" s="209"/>
      <c r="G39" s="210"/>
      <c r="H39" s="211" t="s">
        <v>43</v>
      </c>
      <c r="I39" s="212">
        <f>SUM(I38:I38)</f>
        <v>0</v>
      </c>
    </row>
    <row r="40" spans="6:9" ht="13.5" thickBot="1">
      <c r="F40" s="213"/>
      <c r="G40" s="29"/>
      <c r="H40" s="102" t="s">
        <v>468</v>
      </c>
      <c r="I40" s="243"/>
    </row>
    <row r="41" spans="1:9" ht="13.5" thickBot="1">
      <c r="A41" s="4"/>
      <c r="B41" s="4"/>
      <c r="C41" s="4"/>
      <c r="D41" s="4"/>
      <c r="E41" s="36"/>
      <c r="F41" s="214"/>
      <c r="G41" s="209"/>
      <c r="H41" s="215" t="s">
        <v>266</v>
      </c>
      <c r="I41" s="216">
        <f>I40*I39</f>
        <v>0</v>
      </c>
    </row>
    <row r="43" spans="1:9" ht="12.75">
      <c r="A43" s="4" t="s">
        <v>108</v>
      </c>
      <c r="B43" s="4"/>
      <c r="C43" s="4"/>
      <c r="D43" s="4"/>
      <c r="E43" s="36"/>
      <c r="F43" s="36"/>
      <c r="G43" s="36"/>
      <c r="H43" s="40"/>
      <c r="I43" s="41"/>
    </row>
    <row r="44" spans="1:7" ht="13.5" thickBot="1">
      <c r="A44" s="4"/>
      <c r="B44" s="4"/>
      <c r="C44" s="4"/>
      <c r="D44" s="4"/>
      <c r="E44" s="4"/>
      <c r="F44" s="4"/>
      <c r="G44" s="4"/>
    </row>
    <row r="45" spans="1:9" ht="13.5" customHeight="1">
      <c r="A45" s="217"/>
      <c r="B45" s="218"/>
      <c r="C45" s="20"/>
      <c r="D45" s="395" t="s">
        <v>260</v>
      </c>
      <c r="E45" s="399"/>
      <c r="F45" s="401"/>
      <c r="G45" s="398" t="s">
        <v>257</v>
      </c>
      <c r="H45" s="402"/>
      <c r="I45" s="403"/>
    </row>
    <row r="46" spans="1:9" ht="13.5" thickBot="1">
      <c r="A46" s="404" t="s">
        <v>27</v>
      </c>
      <c r="B46" s="405"/>
      <c r="C46" s="17" t="s">
        <v>105</v>
      </c>
      <c r="D46" s="58" t="s">
        <v>106</v>
      </c>
      <c r="E46" s="201" t="s">
        <v>338</v>
      </c>
      <c r="F46" s="202" t="s">
        <v>110</v>
      </c>
      <c r="G46" s="252" t="s">
        <v>106</v>
      </c>
      <c r="H46" s="252" t="s">
        <v>84</v>
      </c>
      <c r="I46" s="253" t="s">
        <v>110</v>
      </c>
    </row>
    <row r="47" spans="1:9" ht="12.75">
      <c r="A47" s="224" t="s">
        <v>46</v>
      </c>
      <c r="B47" s="225"/>
      <c r="C47" s="245" t="s">
        <v>111</v>
      </c>
      <c r="D47" s="221">
        <v>1</v>
      </c>
      <c r="E47" s="7">
        <v>15.1</v>
      </c>
      <c r="F47" s="222">
        <f aca="true" t="shared" si="2" ref="F47:F52">D47*E47</f>
        <v>15.1</v>
      </c>
      <c r="G47" s="245"/>
      <c r="H47" s="245"/>
      <c r="I47" s="229">
        <f aca="true" t="shared" si="3" ref="I47:I52">G47*H47</f>
        <v>0</v>
      </c>
    </row>
    <row r="48" spans="1:9" ht="12.75">
      <c r="A48" s="224" t="s">
        <v>47</v>
      </c>
      <c r="B48" s="225"/>
      <c r="C48" s="239" t="s">
        <v>111</v>
      </c>
      <c r="D48" s="227">
        <v>2</v>
      </c>
      <c r="E48" s="7">
        <v>3.05</v>
      </c>
      <c r="F48" s="7">
        <f t="shared" si="2"/>
        <v>6.1</v>
      </c>
      <c r="G48" s="239"/>
      <c r="H48" s="239"/>
      <c r="I48" s="10">
        <f t="shared" si="3"/>
        <v>0</v>
      </c>
    </row>
    <row r="49" spans="1:9" ht="12.75">
      <c r="A49" s="230" t="s">
        <v>48</v>
      </c>
      <c r="B49" s="225"/>
      <c r="C49" s="239" t="s">
        <v>111</v>
      </c>
      <c r="D49" s="221">
        <v>2</v>
      </c>
      <c r="E49" s="222">
        <v>6.25</v>
      </c>
      <c r="F49" s="7">
        <f t="shared" si="2"/>
        <v>12.5</v>
      </c>
      <c r="G49" s="239"/>
      <c r="H49" s="239"/>
      <c r="I49" s="10">
        <f t="shared" si="3"/>
        <v>0</v>
      </c>
    </row>
    <row r="50" spans="1:9" ht="12.75">
      <c r="A50" s="9" t="s">
        <v>342</v>
      </c>
      <c r="B50" s="225"/>
      <c r="C50" s="245" t="s">
        <v>111</v>
      </c>
      <c r="D50" s="232">
        <v>1</v>
      </c>
      <c r="E50" s="7">
        <v>10</v>
      </c>
      <c r="F50" s="222">
        <f t="shared" si="2"/>
        <v>10</v>
      </c>
      <c r="G50" s="245"/>
      <c r="H50" s="245"/>
      <c r="I50" s="229">
        <f t="shared" si="3"/>
        <v>0</v>
      </c>
    </row>
    <row r="51" spans="1:9" ht="12.75">
      <c r="A51" s="21" t="s">
        <v>341</v>
      </c>
      <c r="B51" s="225"/>
      <c r="C51" s="239" t="s">
        <v>111</v>
      </c>
      <c r="D51" s="232">
        <v>1</v>
      </c>
      <c r="E51" s="7">
        <v>1.06</v>
      </c>
      <c r="F51" s="7">
        <f t="shared" si="2"/>
        <v>1.06</v>
      </c>
      <c r="G51" s="239"/>
      <c r="H51" s="239"/>
      <c r="I51" s="10">
        <f t="shared" si="3"/>
        <v>0</v>
      </c>
    </row>
    <row r="52" spans="1:9" ht="13.5" thickBot="1">
      <c r="A52" s="9" t="s">
        <v>51</v>
      </c>
      <c r="B52" s="225"/>
      <c r="C52" s="239" t="s">
        <v>111</v>
      </c>
      <c r="D52" s="231">
        <v>1</v>
      </c>
      <c r="E52" s="7">
        <v>16.5</v>
      </c>
      <c r="F52" s="7">
        <f t="shared" si="2"/>
        <v>16.5</v>
      </c>
      <c r="G52" s="239"/>
      <c r="H52" s="239"/>
      <c r="I52" s="10">
        <f t="shared" si="3"/>
        <v>0</v>
      </c>
    </row>
    <row r="53" spans="1:9" s="46" customFormat="1" ht="13.5" thickBot="1">
      <c r="A53" s="206"/>
      <c r="B53" s="207"/>
      <c r="C53" s="206"/>
      <c r="D53" s="206"/>
      <c r="E53" s="208"/>
      <c r="F53" s="209"/>
      <c r="G53" s="210"/>
      <c r="H53" s="211" t="s">
        <v>43</v>
      </c>
      <c r="I53" s="212">
        <f>SUM(I47:I52)</f>
        <v>0</v>
      </c>
    </row>
    <row r="54" spans="6:9" ht="13.5" thickBot="1">
      <c r="F54" s="213"/>
      <c r="G54" s="29"/>
      <c r="H54" s="211" t="s">
        <v>271</v>
      </c>
      <c r="I54" s="243"/>
    </row>
    <row r="55" spans="1:9" ht="13.5" thickBot="1">
      <c r="A55" s="4"/>
      <c r="B55" s="4"/>
      <c r="C55" s="4"/>
      <c r="D55" s="4"/>
      <c r="E55" s="36"/>
      <c r="F55" s="214"/>
      <c r="G55" s="209"/>
      <c r="H55" s="215" t="s">
        <v>337</v>
      </c>
      <c r="I55" s="216">
        <f>I54*I53</f>
        <v>0</v>
      </c>
    </row>
    <row r="57" spans="1:7" ht="12.75">
      <c r="A57" s="4" t="s">
        <v>63</v>
      </c>
      <c r="B57" s="4"/>
      <c r="C57" s="4"/>
      <c r="D57" s="4"/>
      <c r="E57" s="4"/>
      <c r="F57" s="4"/>
      <c r="G57" s="4"/>
    </row>
    <row r="58" spans="1:7" ht="13.5" thickBot="1">
      <c r="A58" s="4"/>
      <c r="B58" s="4"/>
      <c r="C58" s="4"/>
      <c r="D58" s="4"/>
      <c r="E58" s="4"/>
      <c r="F58" s="4"/>
      <c r="G58" s="4"/>
    </row>
    <row r="59" spans="1:9" ht="13.5" customHeight="1">
      <c r="A59" s="198"/>
      <c r="B59" s="16"/>
      <c r="C59" s="20"/>
      <c r="D59" s="395" t="s">
        <v>260</v>
      </c>
      <c r="E59" s="396"/>
      <c r="F59" s="397"/>
      <c r="G59" s="398" t="s">
        <v>257</v>
      </c>
      <c r="H59" s="399"/>
      <c r="I59" s="400"/>
    </row>
    <row r="60" spans="1:9" ht="13.5" thickBot="1">
      <c r="A60" s="199" t="s">
        <v>95</v>
      </c>
      <c r="B60" s="200" t="s">
        <v>96</v>
      </c>
      <c r="C60" s="17" t="s">
        <v>105</v>
      </c>
      <c r="D60" s="58" t="s">
        <v>262</v>
      </c>
      <c r="E60" s="201" t="s">
        <v>97</v>
      </c>
      <c r="F60" s="202" t="s">
        <v>110</v>
      </c>
      <c r="G60" s="18" t="s">
        <v>262</v>
      </c>
      <c r="H60" s="18" t="s">
        <v>97</v>
      </c>
      <c r="I60" s="19" t="s">
        <v>110</v>
      </c>
    </row>
    <row r="61" spans="1:9" ht="13.5" thickBot="1">
      <c r="A61" s="238"/>
      <c r="B61" s="249" t="s">
        <v>164</v>
      </c>
      <c r="C61" s="239"/>
      <c r="D61" s="204">
        <v>4</v>
      </c>
      <c r="E61" s="233">
        <v>45</v>
      </c>
      <c r="F61" s="205">
        <f>E61*D61</f>
        <v>180</v>
      </c>
      <c r="G61" s="251"/>
      <c r="H61" s="241"/>
      <c r="I61" s="8">
        <f>H61*G61</f>
        <v>0</v>
      </c>
    </row>
    <row r="62" spans="1:9" s="46" customFormat="1" ht="13.5" thickBot="1">
      <c r="A62" s="206"/>
      <c r="B62" s="207"/>
      <c r="C62" s="206"/>
      <c r="D62" s="206"/>
      <c r="E62" s="208"/>
      <c r="F62" s="209"/>
      <c r="G62" s="210"/>
      <c r="H62" s="211" t="s">
        <v>43</v>
      </c>
      <c r="I62" s="212">
        <f>SUM(I61:I61)</f>
        <v>0</v>
      </c>
    </row>
    <row r="63" spans="6:9" ht="13.5" thickBot="1">
      <c r="F63" s="213"/>
      <c r="G63" s="29"/>
      <c r="H63" s="211" t="s">
        <v>279</v>
      </c>
      <c r="I63" s="243"/>
    </row>
    <row r="64" spans="1:9" ht="13.5" thickBot="1">
      <c r="A64" s="4"/>
      <c r="B64" s="4"/>
      <c r="C64" s="4"/>
      <c r="D64" s="4"/>
      <c r="E64" s="36"/>
      <c r="F64" s="214"/>
      <c r="G64" s="209"/>
      <c r="H64" s="215" t="s">
        <v>266</v>
      </c>
      <c r="I64" s="216">
        <f>I63*I62</f>
        <v>0</v>
      </c>
    </row>
    <row r="65" spans="1:7" ht="12.75">
      <c r="A65" s="36"/>
      <c r="B65" s="35"/>
      <c r="C65" s="36"/>
      <c r="D65" s="40"/>
      <c r="E65" s="38"/>
      <c r="F65" s="26"/>
      <c r="G65" s="27"/>
    </row>
    <row r="66" spans="1:7" ht="12.75">
      <c r="A66" s="4" t="s">
        <v>235</v>
      </c>
      <c r="B66" s="4"/>
      <c r="C66" s="4"/>
      <c r="D66" s="4"/>
      <c r="E66" s="4"/>
      <c r="F66" s="4"/>
      <c r="G66" s="4"/>
    </row>
    <row r="67" spans="1:7" ht="13.5" thickBot="1">
      <c r="A67" s="4"/>
      <c r="B67" s="4"/>
      <c r="C67" s="4"/>
      <c r="D67" s="4"/>
      <c r="E67" s="4"/>
      <c r="F67" s="4"/>
      <c r="G67" s="4"/>
    </row>
    <row r="68" spans="1:9" ht="13.5" customHeight="1">
      <c r="A68" s="198"/>
      <c r="B68" s="16" t="s">
        <v>254</v>
      </c>
      <c r="C68" s="20"/>
      <c r="D68" s="395" t="s">
        <v>260</v>
      </c>
      <c r="E68" s="396"/>
      <c r="F68" s="397"/>
      <c r="G68" s="398" t="s">
        <v>257</v>
      </c>
      <c r="H68" s="399"/>
      <c r="I68" s="400"/>
    </row>
    <row r="69" spans="1:9" ht="13.5" thickBot="1">
      <c r="A69" s="199" t="s">
        <v>95</v>
      </c>
      <c r="B69" s="200" t="s">
        <v>263</v>
      </c>
      <c r="C69" s="17" t="s">
        <v>105</v>
      </c>
      <c r="D69" s="58" t="s">
        <v>259</v>
      </c>
      <c r="E69" s="201" t="s">
        <v>261</v>
      </c>
      <c r="F69" s="202" t="s">
        <v>110</v>
      </c>
      <c r="G69" s="18" t="s">
        <v>258</v>
      </c>
      <c r="H69" s="18" t="s">
        <v>261</v>
      </c>
      <c r="I69" s="19" t="s">
        <v>110</v>
      </c>
    </row>
    <row r="70" spans="1:9" ht="12.75">
      <c r="A70" s="247"/>
      <c r="B70" s="226" t="s">
        <v>255</v>
      </c>
      <c r="C70" s="244" t="s">
        <v>111</v>
      </c>
      <c r="D70" s="234">
        <v>250</v>
      </c>
      <c r="E70" s="223">
        <v>0.51</v>
      </c>
      <c r="F70" s="223">
        <f>D70*E70</f>
        <v>127.5</v>
      </c>
      <c r="G70" s="244"/>
      <c r="H70" s="244"/>
      <c r="I70" s="12">
        <f>G70*H70</f>
        <v>0</v>
      </c>
    </row>
    <row r="71" spans="1:9" ht="13.5" thickBot="1">
      <c r="A71" s="247"/>
      <c r="B71" s="226" t="s">
        <v>256</v>
      </c>
      <c r="C71" s="245" t="s">
        <v>111</v>
      </c>
      <c r="D71" s="235">
        <v>250</v>
      </c>
      <c r="E71" s="236">
        <v>0.75</v>
      </c>
      <c r="F71" s="222">
        <f>D71*E71</f>
        <v>187.5</v>
      </c>
      <c r="G71" s="245"/>
      <c r="H71" s="245"/>
      <c r="I71" s="237">
        <f>G71*H71</f>
        <v>0</v>
      </c>
    </row>
    <row r="72" spans="1:9" s="46" customFormat="1" ht="13.5" thickBot="1">
      <c r="A72" s="206"/>
      <c r="B72" s="207"/>
      <c r="C72" s="206"/>
      <c r="D72" s="206"/>
      <c r="E72" s="208"/>
      <c r="F72" s="209"/>
      <c r="G72" s="210"/>
      <c r="H72" s="211" t="s">
        <v>43</v>
      </c>
      <c r="I72" s="212">
        <f>SUM(I70:I71)</f>
        <v>0</v>
      </c>
    </row>
    <row r="73" spans="6:9" ht="13.5" thickBot="1">
      <c r="F73" s="213"/>
      <c r="G73" s="29"/>
      <c r="H73" s="211" t="s">
        <v>279</v>
      </c>
      <c r="I73" s="243"/>
    </row>
    <row r="74" spans="1:9" ht="13.5" thickBot="1">
      <c r="A74" s="4"/>
      <c r="B74" s="4"/>
      <c r="C74" s="4"/>
      <c r="D74" s="4"/>
      <c r="E74" s="36"/>
      <c r="F74" s="214"/>
      <c r="G74" s="209"/>
      <c r="H74" s="215" t="s">
        <v>268</v>
      </c>
      <c r="I74" s="216">
        <f>I73*I72</f>
        <v>0</v>
      </c>
    </row>
    <row r="76" ht="12.75">
      <c r="A76" s="1" t="s">
        <v>264</v>
      </c>
    </row>
    <row r="77" ht="13.5" thickBot="1"/>
    <row r="78" spans="1:9" ht="13.5" customHeight="1">
      <c r="A78" s="198"/>
      <c r="B78" s="16"/>
      <c r="C78" s="20"/>
      <c r="D78" s="395" t="s">
        <v>260</v>
      </c>
      <c r="E78" s="396"/>
      <c r="F78" s="397"/>
      <c r="G78" s="398" t="s">
        <v>257</v>
      </c>
      <c r="H78" s="399"/>
      <c r="I78" s="400"/>
    </row>
    <row r="79" spans="1:9" ht="13.5" thickBot="1">
      <c r="A79" s="199" t="s">
        <v>95</v>
      </c>
      <c r="B79" s="200" t="s">
        <v>96</v>
      </c>
      <c r="C79" s="17" t="s">
        <v>105</v>
      </c>
      <c r="D79" s="58" t="s">
        <v>65</v>
      </c>
      <c r="E79" s="201" t="s">
        <v>265</v>
      </c>
      <c r="F79" s="202" t="s">
        <v>110</v>
      </c>
      <c r="G79" s="18" t="s">
        <v>65</v>
      </c>
      <c r="H79" s="18" t="s">
        <v>84</v>
      </c>
      <c r="I79" s="19" t="s">
        <v>110</v>
      </c>
    </row>
    <row r="80" spans="1:9" ht="13.5" thickBot="1">
      <c r="A80" s="254"/>
      <c r="B80" s="249" t="s">
        <v>164</v>
      </c>
      <c r="C80" s="239"/>
      <c r="D80" s="204"/>
      <c r="E80" s="233">
        <v>129</v>
      </c>
      <c r="F80" s="205">
        <f>E80*D80</f>
        <v>0</v>
      </c>
      <c r="G80" s="251"/>
      <c r="H80" s="241"/>
      <c r="I80" s="8">
        <f>H80*G80</f>
        <v>0</v>
      </c>
    </row>
    <row r="81" spans="1:9" s="46" customFormat="1" ht="13.5" thickBot="1">
      <c r="A81" s="36" t="s">
        <v>64</v>
      </c>
      <c r="B81" s="207"/>
      <c r="C81" s="206"/>
      <c r="D81" s="206"/>
      <c r="E81" s="208"/>
      <c r="F81" s="209"/>
      <c r="G81" s="210"/>
      <c r="H81" s="211" t="s">
        <v>43</v>
      </c>
      <c r="I81" s="212">
        <f>SUM(I80:I80)</f>
        <v>0</v>
      </c>
    </row>
    <row r="82" spans="6:9" ht="13.5" thickBot="1">
      <c r="F82" s="213"/>
      <c r="G82" s="29"/>
      <c r="H82" s="211" t="s">
        <v>271</v>
      </c>
      <c r="I82" s="243"/>
    </row>
    <row r="83" spans="1:9" ht="13.5" thickBot="1">
      <c r="A83" s="4"/>
      <c r="B83" s="4"/>
      <c r="C83" s="4"/>
      <c r="D83" s="4"/>
      <c r="E83" s="36"/>
      <c r="F83" s="214"/>
      <c r="G83" s="209"/>
      <c r="H83" s="215" t="s">
        <v>269</v>
      </c>
      <c r="I83" s="216">
        <f>I82*I81</f>
        <v>0</v>
      </c>
    </row>
    <row r="84" spans="2:7" ht="12.75">
      <c r="B84" s="35"/>
      <c r="C84" s="36"/>
      <c r="D84" s="40"/>
      <c r="E84" s="38"/>
      <c r="F84" s="26"/>
      <c r="G84" s="27"/>
    </row>
    <row r="85" spans="1:7" ht="12.75">
      <c r="A85" s="4" t="s">
        <v>78</v>
      </c>
      <c r="B85" s="4"/>
      <c r="C85" s="4"/>
      <c r="D85" s="4"/>
      <c r="E85" s="4"/>
      <c r="F85" s="4"/>
      <c r="G85" s="4"/>
    </row>
    <row r="86" spans="1:7" ht="13.5" thickBot="1">
      <c r="A86" s="4"/>
      <c r="B86" s="4"/>
      <c r="C86" s="4"/>
      <c r="D86" s="4"/>
      <c r="E86" s="4"/>
      <c r="F86" s="4"/>
      <c r="G86" s="4"/>
    </row>
    <row r="87" spans="1:9" ht="13.5" customHeight="1">
      <c r="A87" s="198"/>
      <c r="B87" s="16"/>
      <c r="C87" s="20"/>
      <c r="D87" s="395" t="s">
        <v>260</v>
      </c>
      <c r="E87" s="396"/>
      <c r="F87" s="397"/>
      <c r="G87" s="398" t="s">
        <v>257</v>
      </c>
      <c r="H87" s="399"/>
      <c r="I87" s="400"/>
    </row>
    <row r="88" spans="1:9" ht="13.5" thickBot="1">
      <c r="A88" s="199" t="s">
        <v>95</v>
      </c>
      <c r="B88" s="200" t="s">
        <v>96</v>
      </c>
      <c r="C88" s="17" t="s">
        <v>105</v>
      </c>
      <c r="D88" s="58" t="s">
        <v>65</v>
      </c>
      <c r="E88" s="201" t="s">
        <v>265</v>
      </c>
      <c r="F88" s="202" t="s">
        <v>110</v>
      </c>
      <c r="G88" s="18" t="s">
        <v>65</v>
      </c>
      <c r="H88" s="18" t="s">
        <v>84</v>
      </c>
      <c r="I88" s="19" t="s">
        <v>110</v>
      </c>
    </row>
    <row r="89" spans="1:9" ht="13.5" thickBot="1">
      <c r="A89" s="254"/>
      <c r="B89" s="249" t="s">
        <v>164</v>
      </c>
      <c r="C89" s="239"/>
      <c r="D89" s="204"/>
      <c r="E89" s="233">
        <v>66</v>
      </c>
      <c r="F89" s="205">
        <f>E89*D89</f>
        <v>0</v>
      </c>
      <c r="G89" s="251"/>
      <c r="H89" s="241"/>
      <c r="I89" s="8">
        <f>H89*G89</f>
        <v>0</v>
      </c>
    </row>
    <row r="90" spans="1:9" s="46" customFormat="1" ht="13.5" thickBot="1">
      <c r="A90" s="36" t="s">
        <v>64</v>
      </c>
      <c r="B90" s="207"/>
      <c r="C90" s="206"/>
      <c r="D90" s="206"/>
      <c r="E90" s="208"/>
      <c r="F90" s="209"/>
      <c r="G90" s="210"/>
      <c r="H90" s="211" t="s">
        <v>43</v>
      </c>
      <c r="I90" s="212">
        <f>SUM(I89:I89)</f>
        <v>0</v>
      </c>
    </row>
    <row r="91" spans="6:9" ht="13.5" thickBot="1">
      <c r="F91" s="213"/>
      <c r="G91" s="29"/>
      <c r="H91" s="211" t="s">
        <v>271</v>
      </c>
      <c r="I91" s="243"/>
    </row>
    <row r="92" spans="1:9" ht="13.5" thickBot="1">
      <c r="A92" s="4"/>
      <c r="B92" s="4"/>
      <c r="C92" s="4"/>
      <c r="D92" s="4"/>
      <c r="E92" s="36"/>
      <c r="F92" s="214"/>
      <c r="G92" s="209"/>
      <c r="H92" s="215" t="s">
        <v>270</v>
      </c>
      <c r="I92" s="216">
        <f>I91*I90</f>
        <v>0</v>
      </c>
    </row>
    <row r="93" spans="2:5" ht="13.5" thickBot="1">
      <c r="B93" s="35"/>
      <c r="C93" s="36"/>
      <c r="D93" s="40"/>
      <c r="E93" s="38"/>
    </row>
    <row r="94" spans="6:9" ht="13.5" thickBot="1">
      <c r="F94" s="214"/>
      <c r="G94" s="210"/>
      <c r="H94" s="211" t="s">
        <v>381</v>
      </c>
      <c r="I94" s="212">
        <f>I92+I83+I74+I64+I55+I41+I30+I11</f>
        <v>0</v>
      </c>
    </row>
  </sheetData>
  <sheetProtection/>
  <mergeCells count="18">
    <mergeCell ref="A46:B46"/>
    <mergeCell ref="D6:F6"/>
    <mergeCell ref="G6:I6"/>
    <mergeCell ref="D15:F15"/>
    <mergeCell ref="G15:I15"/>
    <mergeCell ref="A16:B16"/>
    <mergeCell ref="D36:F36"/>
    <mergeCell ref="G36:I36"/>
    <mergeCell ref="D45:F45"/>
    <mergeCell ref="G45:I45"/>
    <mergeCell ref="D59:F59"/>
    <mergeCell ref="G59:I59"/>
    <mergeCell ref="D87:F87"/>
    <mergeCell ref="G87:I87"/>
    <mergeCell ref="D68:F68"/>
    <mergeCell ref="G68:I68"/>
    <mergeCell ref="D78:F78"/>
    <mergeCell ref="G78:I78"/>
  </mergeCells>
  <printOptions horizontalCentered="1"/>
  <pageMargins left="0.5" right="0.5" top="1" bottom="0.75" header="0.5" footer="0.5"/>
  <pageSetup horizontalDpi="300" verticalDpi="300" orientation="landscape" scale="90" r:id="rId1"/>
  <rowBreaks count="2" manualBreakCount="2">
    <brk id="31" max="255" man="1"/>
    <brk id="6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55</v>
      </c>
    </row>
    <row r="2" spans="1:6" ht="12.75">
      <c r="A2" s="134"/>
      <c r="B2" s="48" t="s">
        <v>21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193" t="s">
        <v>164</v>
      </c>
      <c r="C8" s="151"/>
      <c r="D8" s="73">
        <v>10</v>
      </c>
      <c r="E8" s="51">
        <v>45</v>
      </c>
      <c r="F8" s="75">
        <f>E8*D8</f>
        <v>450</v>
      </c>
      <c r="G8" s="177"/>
      <c r="H8" s="149"/>
      <c r="I8" s="78">
        <f>H8*G8</f>
        <v>0</v>
      </c>
    </row>
    <row r="9" spans="1:9" ht="13.5" thickBot="1">
      <c r="A9" s="150"/>
      <c r="B9" s="50" t="s">
        <v>119</v>
      </c>
      <c r="C9" s="151"/>
      <c r="D9" s="73">
        <v>10</v>
      </c>
      <c r="E9" s="51">
        <v>35</v>
      </c>
      <c r="F9" s="75">
        <f>E9*D9</f>
        <v>350</v>
      </c>
      <c r="G9" s="179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9" ht="12.75">
      <c r="A14" s="48" t="s">
        <v>104</v>
      </c>
      <c r="B14" s="48"/>
      <c r="C14" s="48"/>
      <c r="D14" s="48"/>
      <c r="E14" s="80"/>
      <c r="F14" s="80"/>
      <c r="G14" s="80"/>
      <c r="H14" s="82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ht="13.5" thickBot="1">
      <c r="A17" s="391" t="s">
        <v>137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256" t="s">
        <v>106</v>
      </c>
      <c r="H17" s="256" t="s">
        <v>84</v>
      </c>
      <c r="I17" s="257" t="s">
        <v>110</v>
      </c>
    </row>
    <row r="18" spans="1:9" ht="12.75">
      <c r="A18" s="49" t="s">
        <v>343</v>
      </c>
      <c r="B18" s="108"/>
      <c r="C18" s="151" t="s">
        <v>111</v>
      </c>
      <c r="D18" s="176">
        <v>1</v>
      </c>
      <c r="E18" s="51">
        <v>230</v>
      </c>
      <c r="F18" s="51">
        <f>D18*E18</f>
        <v>230</v>
      </c>
      <c r="G18" s="154"/>
      <c r="H18" s="154"/>
      <c r="I18" s="110">
        <f>G18*H18</f>
        <v>0</v>
      </c>
    </row>
    <row r="19" spans="1:9" ht="13.5" thickBot="1">
      <c r="A19" s="120" t="s">
        <v>471</v>
      </c>
      <c r="B19" s="108"/>
      <c r="C19" s="151" t="s">
        <v>111</v>
      </c>
      <c r="D19" s="176">
        <v>2</v>
      </c>
      <c r="E19" s="51">
        <v>10</v>
      </c>
      <c r="F19" s="51">
        <f>D19*E19</f>
        <v>20</v>
      </c>
      <c r="G19" s="151"/>
      <c r="H19" s="151"/>
      <c r="I19" s="188">
        <f>G19*H19</f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43" t="s">
        <v>43</v>
      </c>
      <c r="I20" s="105">
        <f>SUM(I18:I19)</f>
        <v>0</v>
      </c>
    </row>
    <row r="21" spans="6:9" ht="13.5" thickBot="1">
      <c r="F21" s="114"/>
      <c r="G21" s="97"/>
      <c r="H21" s="143" t="s">
        <v>271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267</v>
      </c>
      <c r="I22" s="113">
        <f>I21*I20</f>
        <v>0</v>
      </c>
    </row>
    <row r="24" spans="1:9" ht="12.75">
      <c r="A24" s="48" t="s">
        <v>108</v>
      </c>
      <c r="B24" s="48"/>
      <c r="C24" s="48"/>
      <c r="D24" s="48"/>
      <c r="E24" s="80"/>
      <c r="F24" s="80"/>
      <c r="G24" s="80"/>
      <c r="H24" s="82"/>
      <c r="I24" s="103"/>
    </row>
    <row r="25" spans="1:7" ht="13.5" thickBot="1">
      <c r="A25" s="48"/>
      <c r="B25" s="48"/>
      <c r="C25" s="48"/>
      <c r="D25" s="48"/>
      <c r="E25" s="48"/>
      <c r="F25" s="48"/>
      <c r="G25" s="48"/>
    </row>
    <row r="26" spans="1:9" ht="13.5" customHeight="1">
      <c r="A26" s="94"/>
      <c r="B26" s="95"/>
      <c r="C26" s="64"/>
      <c r="D26" s="380" t="s">
        <v>260</v>
      </c>
      <c r="E26" s="381"/>
      <c r="F26" s="382"/>
      <c r="G26" s="383" t="s">
        <v>257</v>
      </c>
      <c r="H26" s="384"/>
      <c r="I26" s="385"/>
    </row>
    <row r="27" spans="1:9" ht="13.5" thickBot="1">
      <c r="A27" s="391" t="s">
        <v>27</v>
      </c>
      <c r="B27" s="392"/>
      <c r="C27" s="68" t="s">
        <v>105</v>
      </c>
      <c r="D27" s="58" t="s">
        <v>106</v>
      </c>
      <c r="E27" s="69" t="s">
        <v>338</v>
      </c>
      <c r="F27" s="70" t="s">
        <v>110</v>
      </c>
      <c r="G27" s="256" t="s">
        <v>106</v>
      </c>
      <c r="H27" s="256" t="s">
        <v>84</v>
      </c>
      <c r="I27" s="257" t="s">
        <v>110</v>
      </c>
    </row>
    <row r="28" spans="1:9" ht="12.75">
      <c r="A28" s="49" t="s">
        <v>147</v>
      </c>
      <c r="B28" s="108"/>
      <c r="C28" s="154" t="s">
        <v>111</v>
      </c>
      <c r="D28" s="221">
        <v>3</v>
      </c>
      <c r="E28" s="186">
        <v>140</v>
      </c>
      <c r="F28" s="92">
        <f>D28*E28</f>
        <v>420</v>
      </c>
      <c r="G28" s="154"/>
      <c r="H28" s="154"/>
      <c r="I28" s="110">
        <f>G28*H28</f>
        <v>0</v>
      </c>
    </row>
    <row r="29" spans="1:9" ht="12.75">
      <c r="A29" s="194" t="s">
        <v>28</v>
      </c>
      <c r="B29" s="108"/>
      <c r="C29" s="151" t="s">
        <v>111</v>
      </c>
      <c r="D29" s="227">
        <v>1</v>
      </c>
      <c r="E29" s="74">
        <v>25</v>
      </c>
      <c r="F29" s="51">
        <f>D29*E29</f>
        <v>25</v>
      </c>
      <c r="G29" s="151"/>
      <c r="H29" s="151"/>
      <c r="I29" s="188">
        <f>G29*H29</f>
        <v>0</v>
      </c>
    </row>
    <row r="30" spans="1:9" ht="13.5" thickBot="1">
      <c r="A30" s="255" t="s">
        <v>56</v>
      </c>
      <c r="B30" s="108"/>
      <c r="C30" s="151" t="s">
        <v>111</v>
      </c>
      <c r="D30" s="221">
        <v>1</v>
      </c>
      <c r="E30" s="74">
        <v>100</v>
      </c>
      <c r="F30" s="51">
        <f>D30*E30</f>
        <v>100</v>
      </c>
      <c r="G30" s="151"/>
      <c r="H30" s="151"/>
      <c r="I30" s="188">
        <f>G30*H30</f>
        <v>0</v>
      </c>
    </row>
    <row r="31" spans="1:9" s="106" customFormat="1" ht="13.5" thickBot="1">
      <c r="A31" s="116"/>
      <c r="B31" s="115"/>
      <c r="C31" s="116"/>
      <c r="D31" s="116"/>
      <c r="E31" s="117"/>
      <c r="F31" s="100"/>
      <c r="G31" s="118"/>
      <c r="H31" s="143" t="s">
        <v>43</v>
      </c>
      <c r="I31" s="105">
        <f>SUM(I28:I30)</f>
        <v>0</v>
      </c>
    </row>
    <row r="32" spans="6:9" ht="13.5" thickBot="1">
      <c r="F32" s="114"/>
      <c r="G32" s="97"/>
      <c r="H32" s="143" t="s">
        <v>271</v>
      </c>
      <c r="I32" s="157"/>
    </row>
    <row r="33" spans="1:9" ht="13.5" thickBot="1">
      <c r="A33" s="48"/>
      <c r="B33" s="48"/>
      <c r="C33" s="48"/>
      <c r="D33" s="48"/>
      <c r="E33" s="80"/>
      <c r="F33" s="104"/>
      <c r="G33" s="100"/>
      <c r="H33" s="175" t="s">
        <v>337</v>
      </c>
      <c r="I33" s="113">
        <f>I32*I31</f>
        <v>0</v>
      </c>
    </row>
    <row r="35" spans="1:7" ht="12.75">
      <c r="A35" s="48" t="s">
        <v>63</v>
      </c>
      <c r="B35" s="48"/>
      <c r="C35" s="48"/>
      <c r="D35" s="48"/>
      <c r="E35" s="48"/>
      <c r="F35" s="48"/>
      <c r="G35" s="48"/>
    </row>
    <row r="36" spans="1:7" ht="13.5" thickBot="1">
      <c r="A36" s="48"/>
      <c r="B36" s="48"/>
      <c r="C36" s="48"/>
      <c r="D36" s="48"/>
      <c r="E36" s="48"/>
      <c r="F36" s="48"/>
      <c r="G36" s="48"/>
    </row>
    <row r="37" spans="1:9" ht="13.5" customHeight="1">
      <c r="A37" s="62"/>
      <c r="B37" s="63"/>
      <c r="C37" s="64"/>
      <c r="D37" s="380" t="s">
        <v>260</v>
      </c>
      <c r="E37" s="388"/>
      <c r="F37" s="389"/>
      <c r="G37" s="383" t="s">
        <v>257</v>
      </c>
      <c r="H37" s="381"/>
      <c r="I37" s="390"/>
    </row>
    <row r="38" spans="1:9" ht="13.5" thickBot="1">
      <c r="A38" s="66" t="s">
        <v>95</v>
      </c>
      <c r="B38" s="67" t="s">
        <v>96</v>
      </c>
      <c r="C38" s="68" t="s">
        <v>105</v>
      </c>
      <c r="D38" s="58" t="s">
        <v>262</v>
      </c>
      <c r="E38" s="69" t="s">
        <v>97</v>
      </c>
      <c r="F38" s="70" t="s">
        <v>110</v>
      </c>
      <c r="G38" s="71" t="s">
        <v>262</v>
      </c>
      <c r="H38" s="71" t="s">
        <v>97</v>
      </c>
      <c r="I38" s="72" t="s">
        <v>110</v>
      </c>
    </row>
    <row r="39" spans="1:9" ht="12.75">
      <c r="A39" s="150"/>
      <c r="B39" s="193" t="s">
        <v>164</v>
      </c>
      <c r="C39" s="151"/>
      <c r="D39" s="73">
        <v>4</v>
      </c>
      <c r="E39" s="51">
        <v>45</v>
      </c>
      <c r="F39" s="75">
        <f>E39*D39</f>
        <v>180</v>
      </c>
      <c r="G39" s="148"/>
      <c r="H39" s="149"/>
      <c r="I39" s="78">
        <f>H39*G39</f>
        <v>0</v>
      </c>
    </row>
    <row r="40" spans="1:9" ht="13.5" thickBot="1">
      <c r="A40" s="150"/>
      <c r="B40" s="50" t="s">
        <v>119</v>
      </c>
      <c r="C40" s="151"/>
      <c r="D40" s="73">
        <v>4</v>
      </c>
      <c r="E40" s="74">
        <v>35</v>
      </c>
      <c r="F40" s="75">
        <f>E40*D40</f>
        <v>140</v>
      </c>
      <c r="G40" s="179"/>
      <c r="H40" s="149"/>
      <c r="I40" s="78">
        <f>H40*G40</f>
        <v>0</v>
      </c>
    </row>
    <row r="41" spans="1:9" s="106" customFormat="1" ht="13.5" thickBot="1">
      <c r="A41" s="116"/>
      <c r="B41" s="115"/>
      <c r="C41" s="116"/>
      <c r="D41" s="116"/>
      <c r="E41" s="117"/>
      <c r="F41" s="100"/>
      <c r="G41" s="118"/>
      <c r="H41" s="143" t="s">
        <v>43</v>
      </c>
      <c r="I41" s="105">
        <f>SUM(I39:I40)</f>
        <v>0</v>
      </c>
    </row>
    <row r="42" spans="6:9" ht="13.5" thickBot="1">
      <c r="F42" s="114"/>
      <c r="G42" s="97"/>
      <c r="H42" s="143" t="s">
        <v>279</v>
      </c>
      <c r="I42" s="157"/>
    </row>
    <row r="43" spans="1:9" ht="13.5" thickBot="1">
      <c r="A43" s="48"/>
      <c r="B43" s="48"/>
      <c r="C43" s="48"/>
      <c r="D43" s="48"/>
      <c r="E43" s="80"/>
      <c r="F43" s="104"/>
      <c r="G43" s="100"/>
      <c r="H43" s="175" t="s">
        <v>266</v>
      </c>
      <c r="I43" s="113">
        <f>I42*I41</f>
        <v>0</v>
      </c>
    </row>
    <row r="44" spans="1:7" ht="12.75">
      <c r="A44" s="80"/>
      <c r="B44" s="81"/>
      <c r="C44" s="80"/>
      <c r="D44" s="82"/>
      <c r="E44" s="83"/>
      <c r="F44" s="84"/>
      <c r="G44" s="85"/>
    </row>
    <row r="45" spans="1:7" ht="12.75">
      <c r="A45" s="48" t="s">
        <v>235</v>
      </c>
      <c r="B45" s="48"/>
      <c r="C45" s="48"/>
      <c r="D45" s="48"/>
      <c r="E45" s="48"/>
      <c r="F45" s="48"/>
      <c r="G45" s="48"/>
    </row>
    <row r="46" spans="1:7" ht="13.5" thickBot="1">
      <c r="A46" s="48"/>
      <c r="B46" s="48"/>
      <c r="C46" s="48"/>
      <c r="D46" s="48"/>
      <c r="E46" s="48"/>
      <c r="F46" s="48"/>
      <c r="G46" s="48"/>
    </row>
    <row r="47" spans="1:9" ht="13.5" customHeight="1">
      <c r="A47" s="62"/>
      <c r="B47" s="63" t="s">
        <v>254</v>
      </c>
      <c r="C47" s="64"/>
      <c r="D47" s="380" t="s">
        <v>260</v>
      </c>
      <c r="E47" s="388"/>
      <c r="F47" s="389"/>
      <c r="G47" s="383" t="s">
        <v>257</v>
      </c>
      <c r="H47" s="381"/>
      <c r="I47" s="390"/>
    </row>
    <row r="48" spans="1:9" ht="13.5" thickBot="1">
      <c r="A48" s="66" t="s">
        <v>95</v>
      </c>
      <c r="B48" s="67" t="s">
        <v>263</v>
      </c>
      <c r="C48" s="68" t="s">
        <v>105</v>
      </c>
      <c r="D48" s="58" t="s">
        <v>259</v>
      </c>
      <c r="E48" s="69" t="s">
        <v>261</v>
      </c>
      <c r="F48" s="70" t="s">
        <v>110</v>
      </c>
      <c r="G48" s="71" t="s">
        <v>258</v>
      </c>
      <c r="H48" s="71" t="s">
        <v>261</v>
      </c>
      <c r="I48" s="72" t="s">
        <v>110</v>
      </c>
    </row>
    <row r="49" spans="1:9" ht="12.75">
      <c r="A49" s="161"/>
      <c r="B49" s="86" t="s">
        <v>255</v>
      </c>
      <c r="C49" s="159" t="s">
        <v>111</v>
      </c>
      <c r="D49" s="88">
        <v>250</v>
      </c>
      <c r="E49" s="89">
        <v>0.51</v>
      </c>
      <c r="F49" s="89">
        <f>D49*E49</f>
        <v>127.5</v>
      </c>
      <c r="G49" s="159"/>
      <c r="H49" s="159"/>
      <c r="I49" s="90">
        <f>G49*H49</f>
        <v>0</v>
      </c>
    </row>
    <row r="50" spans="1:9" ht="13.5" thickBot="1">
      <c r="A50" s="161"/>
      <c r="B50" s="86" t="s">
        <v>256</v>
      </c>
      <c r="C50" s="154" t="s">
        <v>111</v>
      </c>
      <c r="D50" s="91">
        <v>250</v>
      </c>
      <c r="E50" s="96">
        <v>0.75</v>
      </c>
      <c r="F50" s="92">
        <f>D50*E50</f>
        <v>187.5</v>
      </c>
      <c r="G50" s="154"/>
      <c r="H50" s="154"/>
      <c r="I50" s="93">
        <f>G50*H50</f>
        <v>0</v>
      </c>
    </row>
    <row r="51" spans="1:9" s="106" customFormat="1" ht="13.5" thickBot="1">
      <c r="A51" s="116"/>
      <c r="B51" s="115"/>
      <c r="C51" s="116"/>
      <c r="D51" s="116"/>
      <c r="E51" s="117"/>
      <c r="F51" s="100"/>
      <c r="G51" s="118"/>
      <c r="H51" s="143" t="s">
        <v>43</v>
      </c>
      <c r="I51" s="105">
        <f>SUM(I49:I50)</f>
        <v>0</v>
      </c>
    </row>
    <row r="52" spans="6:9" ht="13.5" thickBot="1">
      <c r="F52" s="114"/>
      <c r="G52" s="97"/>
      <c r="H52" s="143" t="s">
        <v>279</v>
      </c>
      <c r="I52" s="157"/>
    </row>
    <row r="53" spans="1:9" ht="13.5" thickBot="1">
      <c r="A53" s="48"/>
      <c r="B53" s="48"/>
      <c r="C53" s="48"/>
      <c r="D53" s="48"/>
      <c r="E53" s="80"/>
      <c r="F53" s="104"/>
      <c r="G53" s="100"/>
      <c r="H53" s="175" t="s">
        <v>268</v>
      </c>
      <c r="I53" s="113">
        <f>I52*I51</f>
        <v>0</v>
      </c>
    </row>
    <row r="55" ht="12.75">
      <c r="A55" s="61" t="s">
        <v>264</v>
      </c>
    </row>
    <row r="56" ht="13.5" thickBot="1"/>
    <row r="57" spans="1:9" ht="13.5" customHeight="1">
      <c r="A57" s="62"/>
      <c r="B57" s="63"/>
      <c r="C57" s="64"/>
      <c r="D57" s="380" t="s">
        <v>260</v>
      </c>
      <c r="E57" s="388"/>
      <c r="F57" s="389"/>
      <c r="G57" s="383" t="s">
        <v>257</v>
      </c>
      <c r="H57" s="381"/>
      <c r="I57" s="390"/>
    </row>
    <row r="58" spans="1:9" ht="13.5" thickBot="1">
      <c r="A58" s="66" t="s">
        <v>95</v>
      </c>
      <c r="B58" s="67" t="s">
        <v>96</v>
      </c>
      <c r="C58" s="68" t="s">
        <v>105</v>
      </c>
      <c r="D58" s="58" t="s">
        <v>65</v>
      </c>
      <c r="E58" s="69" t="s">
        <v>265</v>
      </c>
      <c r="F58" s="70" t="s">
        <v>110</v>
      </c>
      <c r="G58" s="71" t="s">
        <v>65</v>
      </c>
      <c r="H58" s="71" t="s">
        <v>84</v>
      </c>
      <c r="I58" s="72" t="s">
        <v>110</v>
      </c>
    </row>
    <row r="59" spans="1:9" ht="12.75">
      <c r="A59" s="150"/>
      <c r="B59" s="193" t="s">
        <v>164</v>
      </c>
      <c r="C59" s="151"/>
      <c r="D59" s="73"/>
      <c r="E59" s="51">
        <v>129</v>
      </c>
      <c r="F59" s="75">
        <f>E59*D59</f>
        <v>0</v>
      </c>
      <c r="G59" s="148"/>
      <c r="H59" s="149"/>
      <c r="I59" s="78">
        <f>H59*G59</f>
        <v>0</v>
      </c>
    </row>
    <row r="60" spans="1:9" ht="13.5" thickBot="1">
      <c r="A60" s="180"/>
      <c r="B60" s="50" t="s">
        <v>119</v>
      </c>
      <c r="C60" s="151"/>
      <c r="D60" s="73"/>
      <c r="E60" s="74">
        <v>129</v>
      </c>
      <c r="F60" s="75">
        <f>E60*D60</f>
        <v>0</v>
      </c>
      <c r="G60" s="179"/>
      <c r="H60" s="149"/>
      <c r="I60" s="78">
        <f>H60*G60</f>
        <v>0</v>
      </c>
    </row>
    <row r="61" spans="1:9" s="106" customFormat="1" ht="13.5" thickBot="1">
      <c r="A61" s="80" t="s">
        <v>64</v>
      </c>
      <c r="B61" s="115"/>
      <c r="C61" s="116"/>
      <c r="D61" s="116"/>
      <c r="E61" s="117"/>
      <c r="F61" s="100"/>
      <c r="G61" s="118"/>
      <c r="H61" s="143" t="s">
        <v>43</v>
      </c>
      <c r="I61" s="105">
        <f>SUM(I59:I60)</f>
        <v>0</v>
      </c>
    </row>
    <row r="62" spans="6:9" ht="13.5" thickBot="1">
      <c r="F62" s="114"/>
      <c r="G62" s="97"/>
      <c r="H62" s="143" t="s">
        <v>271</v>
      </c>
      <c r="I62" s="157"/>
    </row>
    <row r="63" spans="1:9" ht="13.5" thickBot="1">
      <c r="A63" s="48"/>
      <c r="B63" s="48"/>
      <c r="C63" s="48"/>
      <c r="D63" s="48"/>
      <c r="E63" s="80"/>
      <c r="F63" s="104"/>
      <c r="G63" s="100"/>
      <c r="H63" s="175" t="s">
        <v>269</v>
      </c>
      <c r="I63" s="113">
        <f>I62*I61</f>
        <v>0</v>
      </c>
    </row>
    <row r="64" spans="2:7" ht="12.75">
      <c r="B64" s="81"/>
      <c r="C64" s="80"/>
      <c r="D64" s="82"/>
      <c r="E64" s="83"/>
      <c r="F64" s="84"/>
      <c r="G64" s="85"/>
    </row>
    <row r="65" spans="1:7" ht="12.75">
      <c r="A65" s="48" t="s">
        <v>78</v>
      </c>
      <c r="B65" s="48"/>
      <c r="C65" s="48"/>
      <c r="D65" s="48"/>
      <c r="E65" s="48"/>
      <c r="F65" s="48"/>
      <c r="G65" s="48"/>
    </row>
    <row r="66" spans="1:7" ht="13.5" thickBot="1">
      <c r="A66" s="48"/>
      <c r="B66" s="48"/>
      <c r="C66" s="48"/>
      <c r="D66" s="48"/>
      <c r="E66" s="48"/>
      <c r="F66" s="48"/>
      <c r="G66" s="48"/>
    </row>
    <row r="67" spans="1:9" ht="13.5" customHeight="1">
      <c r="A67" s="62"/>
      <c r="B67" s="63"/>
      <c r="C67" s="64"/>
      <c r="D67" s="380" t="s">
        <v>260</v>
      </c>
      <c r="E67" s="388"/>
      <c r="F67" s="389"/>
      <c r="G67" s="383" t="s">
        <v>257</v>
      </c>
      <c r="H67" s="381"/>
      <c r="I67" s="390"/>
    </row>
    <row r="68" spans="1:9" ht="13.5" thickBot="1">
      <c r="A68" s="66" t="s">
        <v>95</v>
      </c>
      <c r="B68" s="67" t="s">
        <v>96</v>
      </c>
      <c r="C68" s="68" t="s">
        <v>105</v>
      </c>
      <c r="D68" s="58" t="s">
        <v>65</v>
      </c>
      <c r="E68" s="69" t="s">
        <v>265</v>
      </c>
      <c r="F68" s="70" t="s">
        <v>110</v>
      </c>
      <c r="G68" s="71" t="s">
        <v>65</v>
      </c>
      <c r="H68" s="71" t="s">
        <v>84</v>
      </c>
      <c r="I68" s="72" t="s">
        <v>110</v>
      </c>
    </row>
    <row r="69" spans="1:9" ht="12.75">
      <c r="A69" s="150"/>
      <c r="B69" s="193" t="s">
        <v>164</v>
      </c>
      <c r="C69" s="151"/>
      <c r="D69" s="73"/>
      <c r="E69" s="51">
        <v>66</v>
      </c>
      <c r="F69" s="75">
        <f>E69*D69</f>
        <v>0</v>
      </c>
      <c r="G69" s="148"/>
      <c r="H69" s="149"/>
      <c r="I69" s="78">
        <f>H69*G69</f>
        <v>0</v>
      </c>
    </row>
    <row r="70" spans="1:9" ht="13.5" thickBot="1">
      <c r="A70" s="180"/>
      <c r="B70" s="50" t="s">
        <v>119</v>
      </c>
      <c r="C70" s="151"/>
      <c r="D70" s="73"/>
      <c r="E70" s="74">
        <v>66</v>
      </c>
      <c r="F70" s="75">
        <f>E70*D70</f>
        <v>0</v>
      </c>
      <c r="G70" s="179"/>
      <c r="H70" s="149"/>
      <c r="I70" s="78">
        <f>H70*G70</f>
        <v>0</v>
      </c>
    </row>
    <row r="71" spans="1:9" s="106" customFormat="1" ht="13.5" thickBot="1">
      <c r="A71" s="80" t="s">
        <v>64</v>
      </c>
      <c r="B71" s="115"/>
      <c r="C71" s="116"/>
      <c r="D71" s="116"/>
      <c r="E71" s="117"/>
      <c r="F71" s="100"/>
      <c r="G71" s="118"/>
      <c r="H71" s="143" t="s">
        <v>43</v>
      </c>
      <c r="I71" s="105">
        <f>SUM(I69:I70)</f>
        <v>0</v>
      </c>
    </row>
    <row r="72" spans="6:9" ht="13.5" thickBot="1">
      <c r="F72" s="114"/>
      <c r="G72" s="97"/>
      <c r="H72" s="143" t="s">
        <v>271</v>
      </c>
      <c r="I72" s="157"/>
    </row>
    <row r="73" spans="1:9" ht="13.5" thickBot="1">
      <c r="A73" s="48"/>
      <c r="B73" s="48"/>
      <c r="C73" s="48"/>
      <c r="D73" s="48"/>
      <c r="E73" s="80"/>
      <c r="F73" s="104"/>
      <c r="G73" s="100"/>
      <c r="H73" s="175" t="s">
        <v>270</v>
      </c>
      <c r="I73" s="113">
        <f>I72*I71</f>
        <v>0</v>
      </c>
    </row>
    <row r="74" spans="2:5" ht="13.5" thickBot="1">
      <c r="B74" s="81"/>
      <c r="C74" s="80"/>
      <c r="D74" s="82"/>
      <c r="E74" s="83"/>
    </row>
    <row r="75" spans="6:9" ht="13.5" thickBot="1">
      <c r="F75" s="104"/>
      <c r="G75" s="118"/>
      <c r="H75" s="143" t="s">
        <v>382</v>
      </c>
      <c r="I75" s="105">
        <f>I73+I63+I53+I43+I33+I22+I12</f>
        <v>0</v>
      </c>
    </row>
  </sheetData>
  <sheetProtection/>
  <mergeCells count="16">
    <mergeCell ref="D37:F37"/>
    <mergeCell ref="G37:I37"/>
    <mergeCell ref="D6:F6"/>
    <mergeCell ref="G6:I6"/>
    <mergeCell ref="D26:F26"/>
    <mergeCell ref="G26:I26"/>
    <mergeCell ref="D67:F67"/>
    <mergeCell ref="G67:I67"/>
    <mergeCell ref="A27:B27"/>
    <mergeCell ref="D16:F16"/>
    <mergeCell ref="G16:I16"/>
    <mergeCell ref="A17:B17"/>
    <mergeCell ref="D47:F47"/>
    <mergeCell ref="G47:I47"/>
    <mergeCell ref="D57:F57"/>
    <mergeCell ref="G57:I57"/>
  </mergeCells>
  <printOptions horizontalCentered="1"/>
  <pageMargins left="0.5" right="0.5" top="1" bottom="0.25" header="0.5" footer="0.5"/>
  <pageSetup horizontalDpi="300" verticalDpi="3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73" t="s">
        <v>57</v>
      </c>
    </row>
    <row r="2" spans="1:7" ht="12.75">
      <c r="A2" s="134"/>
      <c r="B2" s="181" t="s">
        <v>220</v>
      </c>
      <c r="G2" s="48"/>
    </row>
    <row r="3" ht="12.75">
      <c r="A3" s="174"/>
    </row>
    <row r="4" spans="1:9" ht="12.75">
      <c r="A4" s="48" t="s">
        <v>344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391" t="s">
        <v>137</v>
      </c>
      <c r="B7" s="392"/>
      <c r="C7" s="68" t="s">
        <v>105</v>
      </c>
      <c r="D7" s="58" t="s">
        <v>259</v>
      </c>
      <c r="E7" s="69" t="s">
        <v>261</v>
      </c>
      <c r="F7" s="70" t="s">
        <v>110</v>
      </c>
      <c r="G7" s="71" t="s">
        <v>258</v>
      </c>
      <c r="H7" s="71" t="s">
        <v>261</v>
      </c>
      <c r="I7" s="72" t="s">
        <v>110</v>
      </c>
    </row>
    <row r="8" spans="1:9" ht="12.75">
      <c r="A8" s="109" t="s">
        <v>60</v>
      </c>
      <c r="B8" s="108"/>
      <c r="C8" s="151" t="s">
        <v>111</v>
      </c>
      <c r="D8" s="88">
        <v>250</v>
      </c>
      <c r="E8" s="51">
        <v>1</v>
      </c>
      <c r="F8" s="51">
        <f>D8*E8</f>
        <v>250</v>
      </c>
      <c r="G8" s="151"/>
      <c r="H8" s="151"/>
      <c r="I8" s="188">
        <f>G8*H8</f>
        <v>0</v>
      </c>
    </row>
    <row r="9" spans="1:9" ht="12.75">
      <c r="A9" s="194" t="s">
        <v>60</v>
      </c>
      <c r="B9" s="108"/>
      <c r="C9" s="151"/>
      <c r="D9" s="176">
        <v>250</v>
      </c>
      <c r="E9" s="51">
        <v>1</v>
      </c>
      <c r="F9" s="51">
        <f>D9*E9</f>
        <v>250</v>
      </c>
      <c r="G9" s="151"/>
      <c r="H9" s="151"/>
      <c r="I9" s="188">
        <f>G9*H9</f>
        <v>0</v>
      </c>
    </row>
    <row r="10" spans="1:9" ht="12.75">
      <c r="A10" s="49" t="s">
        <v>58</v>
      </c>
      <c r="B10" s="108"/>
      <c r="C10" s="151"/>
      <c r="D10" s="91">
        <v>250</v>
      </c>
      <c r="E10" s="51">
        <v>1</v>
      </c>
      <c r="F10" s="51">
        <f>D10*E10</f>
        <v>250</v>
      </c>
      <c r="G10" s="151"/>
      <c r="H10" s="151"/>
      <c r="I10" s="188">
        <f>G10*H10</f>
        <v>0</v>
      </c>
    </row>
    <row r="11" spans="1:9" ht="13.5" thickBot="1">
      <c r="A11" s="142" t="s">
        <v>59</v>
      </c>
      <c r="B11" s="108"/>
      <c r="C11" s="151" t="s">
        <v>111</v>
      </c>
      <c r="D11" s="258">
        <v>250</v>
      </c>
      <c r="E11" s="51">
        <v>1</v>
      </c>
      <c r="F11" s="51">
        <f>D11*E11</f>
        <v>250</v>
      </c>
      <c r="G11" s="151"/>
      <c r="H11" s="151"/>
      <c r="I11" s="188">
        <f>G11*H11</f>
        <v>0</v>
      </c>
    </row>
    <row r="12" spans="1:9" s="106" customFormat="1" ht="13.5" thickBot="1">
      <c r="A12" s="116"/>
      <c r="B12" s="115"/>
      <c r="C12" s="116"/>
      <c r="D12" s="116"/>
      <c r="E12" s="117"/>
      <c r="F12" s="100"/>
      <c r="G12" s="118"/>
      <c r="H12" s="143" t="s">
        <v>43</v>
      </c>
      <c r="I12" s="105">
        <f>SUM(I8:I11)</f>
        <v>0</v>
      </c>
    </row>
    <row r="13" spans="6:9" ht="13.5" thickBot="1">
      <c r="F13" s="114"/>
      <c r="G13" s="97"/>
      <c r="H13" s="143" t="s">
        <v>271</v>
      </c>
      <c r="I13" s="157"/>
    </row>
    <row r="14" spans="1:9" ht="13.5" thickBot="1">
      <c r="A14" s="48"/>
      <c r="B14" s="48"/>
      <c r="C14" s="48"/>
      <c r="D14" s="48"/>
      <c r="E14" s="80"/>
      <c r="F14" s="104"/>
      <c r="G14" s="100"/>
      <c r="H14" s="175" t="s">
        <v>267</v>
      </c>
      <c r="I14" s="113">
        <f>I13*I12</f>
        <v>0</v>
      </c>
    </row>
    <row r="15" spans="2:5" ht="13.5" thickBot="1">
      <c r="B15" s="81"/>
      <c r="C15" s="80"/>
      <c r="D15" s="82"/>
      <c r="E15" s="83"/>
    </row>
    <row r="16" spans="6:9" ht="13.5" thickBot="1">
      <c r="F16" s="104"/>
      <c r="G16" s="118"/>
      <c r="H16" s="143" t="s">
        <v>308</v>
      </c>
      <c r="I16" s="105">
        <f>I14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3" sqref="D23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61</v>
      </c>
    </row>
    <row r="2" spans="1:6" ht="12.75">
      <c r="A2" s="134"/>
      <c r="B2" s="25" t="s">
        <v>498</v>
      </c>
      <c r="F2" s="48"/>
    </row>
    <row r="3" spans="1:9" ht="12.75">
      <c r="A3" s="174"/>
      <c r="H3" s="106"/>
      <c r="I3" s="106"/>
    </row>
    <row r="4" spans="1:9" ht="12.75">
      <c r="A4" s="25" t="s">
        <v>499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393" t="s">
        <v>500</v>
      </c>
      <c r="B7" s="392"/>
      <c r="C7" s="68" t="s">
        <v>105</v>
      </c>
      <c r="D7" s="58" t="s">
        <v>106</v>
      </c>
      <c r="E7" s="60" t="s">
        <v>492</v>
      </c>
      <c r="F7" s="70" t="s">
        <v>110</v>
      </c>
      <c r="G7" s="256" t="s">
        <v>106</v>
      </c>
      <c r="H7" s="362" t="s">
        <v>492</v>
      </c>
      <c r="I7" s="257" t="s">
        <v>110</v>
      </c>
    </row>
    <row r="8" spans="1:9" ht="12.75">
      <c r="A8" s="24" t="s">
        <v>501</v>
      </c>
      <c r="B8" s="108"/>
      <c r="C8" s="159" t="s">
        <v>111</v>
      </c>
      <c r="D8" s="88">
        <v>1</v>
      </c>
      <c r="E8" s="371">
        <v>20</v>
      </c>
      <c r="F8" s="89">
        <f>D8*E8</f>
        <v>20</v>
      </c>
      <c r="G8" s="159"/>
      <c r="H8" s="159"/>
      <c r="I8" s="90">
        <f>G8*H8</f>
        <v>0</v>
      </c>
    </row>
    <row r="9" spans="1:9" ht="13.5" thickBot="1">
      <c r="A9" s="24" t="s">
        <v>502</v>
      </c>
      <c r="B9" s="108"/>
      <c r="C9" s="154" t="s">
        <v>111</v>
      </c>
      <c r="D9" s="91">
        <v>1</v>
      </c>
      <c r="E9" s="374">
        <v>25</v>
      </c>
      <c r="F9" s="92">
        <f>D9*E9</f>
        <v>25</v>
      </c>
      <c r="G9" s="154"/>
      <c r="H9" s="363"/>
      <c r="I9" s="110">
        <f>G9*H9</f>
        <v>0</v>
      </c>
    </row>
    <row r="10" spans="1:9" s="106" customFormat="1" ht="13.5" thickBot="1">
      <c r="A10" s="358" t="s">
        <v>503</v>
      </c>
      <c r="B10" s="115"/>
      <c r="C10" s="116"/>
      <c r="D10" s="116"/>
      <c r="E10" s="117"/>
      <c r="F10" s="100"/>
      <c r="G10" s="118"/>
      <c r="H10" s="175" t="s">
        <v>267</v>
      </c>
      <c r="I10" s="105">
        <f>SUM(I8:I9)</f>
        <v>0</v>
      </c>
    </row>
    <row r="11" spans="2:5" ht="13.5" thickBot="1">
      <c r="B11" s="81"/>
      <c r="C11" s="80"/>
      <c r="D11" s="82"/>
      <c r="E11" s="83"/>
    </row>
    <row r="12" spans="6:9" ht="13.5" thickBot="1">
      <c r="F12" s="104"/>
      <c r="G12" s="118"/>
      <c r="H12" s="143" t="s">
        <v>383</v>
      </c>
      <c r="I12" s="105">
        <f>I10</f>
        <v>0</v>
      </c>
    </row>
  </sheetData>
  <sheetProtection/>
  <mergeCells count="3">
    <mergeCell ref="A7:B7"/>
    <mergeCell ref="D6:F6"/>
    <mergeCell ref="G6:I6"/>
  </mergeCells>
  <printOptions horizontalCentered="1"/>
  <pageMargins left="0.5" right="0.5" top="1" bottom="0.5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6384" width="9.33203125" style="1" customWidth="1"/>
  </cols>
  <sheetData>
    <row r="1" spans="1:9" ht="13.5" thickBot="1">
      <c r="A1" s="13" t="s">
        <v>98</v>
      </c>
      <c r="B1" s="3" t="s">
        <v>142</v>
      </c>
      <c r="H1" s="13" t="s">
        <v>99</v>
      </c>
      <c r="I1" s="22" t="s">
        <v>422</v>
      </c>
    </row>
    <row r="2" spans="1:6" ht="12.75">
      <c r="A2" s="2"/>
      <c r="B2" s="25" t="s">
        <v>146</v>
      </c>
      <c r="F2" s="4"/>
    </row>
    <row r="3" ht="12.75">
      <c r="A3" s="5"/>
    </row>
    <row r="4" ht="12.75">
      <c r="A4" s="144" t="s">
        <v>123</v>
      </c>
    </row>
    <row r="5" ht="13.5" thickBot="1">
      <c r="A5" s="2"/>
    </row>
    <row r="6" spans="1:9" s="61" customFormat="1" ht="13.5" customHeight="1">
      <c r="A6" s="62"/>
      <c r="B6" s="63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s="61" customFormat="1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s="61" customFormat="1" ht="13.5" thickBot="1">
      <c r="A8" s="150"/>
      <c r="B8" s="50" t="s">
        <v>100</v>
      </c>
      <c r="C8" s="151"/>
      <c r="D8" s="73">
        <v>3</v>
      </c>
      <c r="E8" s="51">
        <v>80</v>
      </c>
      <c r="F8" s="75">
        <f>E8*D8</f>
        <v>240</v>
      </c>
      <c r="G8" s="148"/>
      <c r="H8" s="149"/>
      <c r="I8" s="78">
        <f>H8*G8</f>
        <v>0</v>
      </c>
    </row>
    <row r="9" spans="1:9" s="61" customFormat="1" ht="13.5" thickBot="1">
      <c r="A9" s="116"/>
      <c r="B9" s="115"/>
      <c r="C9" s="116"/>
      <c r="D9" s="116"/>
      <c r="E9" s="117"/>
      <c r="F9" s="104"/>
      <c r="G9" s="101"/>
      <c r="H9" s="102" t="s">
        <v>266</v>
      </c>
      <c r="I9" s="79">
        <f>I8</f>
        <v>0</v>
      </c>
    </row>
    <row r="10" ht="13.5" thickBot="1"/>
    <row r="11" spans="6:9" ht="13.5" thickBot="1">
      <c r="F11" s="104"/>
      <c r="G11" s="118"/>
      <c r="H11" s="102" t="s">
        <v>273</v>
      </c>
      <c r="I11" s="105">
        <f>I9</f>
        <v>0</v>
      </c>
    </row>
  </sheetData>
  <sheetProtection/>
  <mergeCells count="2">
    <mergeCell ref="D6:F6"/>
    <mergeCell ref="G6:I6"/>
  </mergeCells>
  <printOptions horizontalCentered="1"/>
  <pageMargins left="0.5" right="0.5" top="1" bottom="1" header="0.5" footer="0.5"/>
  <pageSetup fitToHeight="0" fitToWidth="0" horizontalDpi="300" verticalDpi="3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1" width="9.33203125" style="61" customWidth="1"/>
    <col min="12" max="12" width="9.83203125" style="61" customWidth="1"/>
    <col min="13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22</v>
      </c>
    </row>
    <row r="2" spans="1:6" ht="12.75">
      <c r="A2" s="134"/>
      <c r="B2" s="48" t="s">
        <v>93</v>
      </c>
      <c r="F2" s="48"/>
    </row>
    <row r="3" spans="1:7" ht="12.75">
      <c r="A3" s="80"/>
      <c r="B3" s="80"/>
      <c r="C3" s="81"/>
      <c r="D3" s="82"/>
      <c r="E3" s="83"/>
      <c r="F3" s="80"/>
      <c r="G3" s="85"/>
    </row>
    <row r="4" ht="12.75">
      <c r="A4" s="134" t="s">
        <v>123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193" t="s">
        <v>164</v>
      </c>
      <c r="C8" s="151"/>
      <c r="D8" s="73">
        <v>10</v>
      </c>
      <c r="E8" s="51">
        <v>45</v>
      </c>
      <c r="F8" s="75">
        <f>E8*D8</f>
        <v>450</v>
      </c>
      <c r="G8" s="177"/>
      <c r="H8" s="149"/>
      <c r="I8" s="78">
        <f>H8*G8</f>
        <v>0</v>
      </c>
    </row>
    <row r="9" spans="1:9" ht="13.5" thickBot="1">
      <c r="A9" s="150"/>
      <c r="B9" s="353" t="s">
        <v>119</v>
      </c>
      <c r="C9" s="151"/>
      <c r="D9" s="73">
        <v>10</v>
      </c>
      <c r="E9" s="51">
        <v>35</v>
      </c>
      <c r="F9" s="75">
        <f>E9*D9</f>
        <v>350</v>
      </c>
      <c r="G9" s="177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9" ht="12.75">
      <c r="A14" s="48" t="s">
        <v>344</v>
      </c>
      <c r="B14" s="48"/>
      <c r="C14" s="48"/>
      <c r="D14" s="48"/>
      <c r="E14" s="80"/>
      <c r="F14" s="80"/>
      <c r="G14" s="80"/>
      <c r="H14" s="82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ht="13.5" thickBot="1">
      <c r="A17" s="393" t="s">
        <v>472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256" t="s">
        <v>106</v>
      </c>
      <c r="H17" s="256" t="s">
        <v>84</v>
      </c>
      <c r="I17" s="257" t="s">
        <v>110</v>
      </c>
    </row>
    <row r="18" spans="1:9" ht="12.75">
      <c r="A18" s="357" t="s">
        <v>67</v>
      </c>
      <c r="B18" s="108"/>
      <c r="C18" s="159" t="s">
        <v>111</v>
      </c>
      <c r="D18" s="185">
        <v>1</v>
      </c>
      <c r="E18" s="261">
        <v>50</v>
      </c>
      <c r="F18" s="186">
        <f>D18*E18</f>
        <v>50</v>
      </c>
      <c r="G18" s="259"/>
      <c r="H18" s="259"/>
      <c r="I18" s="260">
        <f>G18*H18</f>
        <v>0</v>
      </c>
    </row>
    <row r="19" spans="1:9" ht="12.75">
      <c r="A19" s="49" t="s">
        <v>62</v>
      </c>
      <c r="B19" s="108"/>
      <c r="C19" s="151" t="s">
        <v>111</v>
      </c>
      <c r="D19" s="176">
        <v>1</v>
      </c>
      <c r="E19" s="261">
        <v>25</v>
      </c>
      <c r="F19" s="51">
        <f>D19*E19</f>
        <v>25</v>
      </c>
      <c r="G19" s="151"/>
      <c r="H19" s="151"/>
      <c r="I19" s="188">
        <f>G19*H19</f>
        <v>0</v>
      </c>
    </row>
    <row r="20" spans="1:9" ht="12.75">
      <c r="A20" s="49" t="s">
        <v>66</v>
      </c>
      <c r="B20" s="108"/>
      <c r="C20" s="154" t="s">
        <v>111</v>
      </c>
      <c r="D20" s="91">
        <v>1</v>
      </c>
      <c r="E20" s="261">
        <v>25</v>
      </c>
      <c r="F20" s="92">
        <f>D20*E20</f>
        <v>25</v>
      </c>
      <c r="G20" s="154"/>
      <c r="H20" s="154"/>
      <c r="I20" s="110">
        <f>G20*H20</f>
        <v>0</v>
      </c>
    </row>
    <row r="21" spans="1:9" ht="13.5" thickBot="1">
      <c r="A21" s="49" t="s">
        <v>108</v>
      </c>
      <c r="B21" s="108"/>
      <c r="C21" s="151" t="s">
        <v>111</v>
      </c>
      <c r="D21" s="176">
        <v>1</v>
      </c>
      <c r="E21" s="261">
        <v>100</v>
      </c>
      <c r="F21" s="51">
        <f>D21*E21</f>
        <v>100</v>
      </c>
      <c r="G21" s="151"/>
      <c r="H21" s="151"/>
      <c r="I21" s="188">
        <f>G21*H21</f>
        <v>0</v>
      </c>
    </row>
    <row r="22" spans="1:9" s="106" customFormat="1" ht="13.5" thickBot="1">
      <c r="A22" s="358" t="s">
        <v>473</v>
      </c>
      <c r="B22" s="115"/>
      <c r="C22" s="116"/>
      <c r="D22" s="116"/>
      <c r="E22" s="117"/>
      <c r="F22" s="100"/>
      <c r="G22" s="118"/>
      <c r="H22" s="143" t="s">
        <v>43</v>
      </c>
      <c r="I22" s="105">
        <f>SUM(I18:I21)</f>
        <v>0</v>
      </c>
    </row>
    <row r="23" spans="6:9" ht="13.5" thickBot="1">
      <c r="F23" s="114"/>
      <c r="G23" s="97"/>
      <c r="H23" s="143" t="s">
        <v>271</v>
      </c>
      <c r="I23" s="157"/>
    </row>
    <row r="24" spans="1:9" ht="13.5" thickBot="1">
      <c r="A24" s="48"/>
      <c r="B24" s="48"/>
      <c r="C24" s="48"/>
      <c r="D24" s="48"/>
      <c r="E24" s="80"/>
      <c r="F24" s="104"/>
      <c r="G24" s="100"/>
      <c r="H24" s="175" t="s">
        <v>267</v>
      </c>
      <c r="I24" s="113">
        <f>I23*I22</f>
        <v>0</v>
      </c>
    </row>
    <row r="26" spans="1:7" ht="12.75">
      <c r="A26" s="48" t="s">
        <v>63</v>
      </c>
      <c r="B26" s="48"/>
      <c r="C26" s="48"/>
      <c r="D26" s="48"/>
      <c r="E26" s="48"/>
      <c r="F26" s="48"/>
      <c r="G26" s="48"/>
    </row>
    <row r="27" spans="1:7" ht="13.5" thickBot="1">
      <c r="A27" s="48"/>
      <c r="B27" s="48"/>
      <c r="C27" s="48"/>
      <c r="D27" s="48"/>
      <c r="E27" s="48"/>
      <c r="F27" s="48"/>
      <c r="G27" s="48"/>
    </row>
    <row r="28" spans="1:9" ht="13.5" customHeight="1">
      <c r="A28" s="62"/>
      <c r="B28" s="63"/>
      <c r="C28" s="64"/>
      <c r="D28" s="380" t="s">
        <v>260</v>
      </c>
      <c r="E28" s="388"/>
      <c r="F28" s="389"/>
      <c r="G28" s="383" t="s">
        <v>257</v>
      </c>
      <c r="H28" s="381"/>
      <c r="I28" s="390"/>
    </row>
    <row r="29" spans="1:9" ht="13.5" thickBot="1">
      <c r="A29" s="66" t="s">
        <v>95</v>
      </c>
      <c r="B29" s="67" t="s">
        <v>96</v>
      </c>
      <c r="C29" s="68" t="s">
        <v>105</v>
      </c>
      <c r="D29" s="58" t="s">
        <v>262</v>
      </c>
      <c r="E29" s="69" t="s">
        <v>97</v>
      </c>
      <c r="F29" s="70" t="s">
        <v>110</v>
      </c>
      <c r="G29" s="71" t="s">
        <v>262</v>
      </c>
      <c r="H29" s="71" t="s">
        <v>97</v>
      </c>
      <c r="I29" s="72" t="s">
        <v>110</v>
      </c>
    </row>
    <row r="30" spans="1:9" ht="12.75">
      <c r="A30" s="150"/>
      <c r="B30" s="193" t="s">
        <v>164</v>
      </c>
      <c r="C30" s="151"/>
      <c r="D30" s="73">
        <v>4</v>
      </c>
      <c r="E30" s="74">
        <v>45</v>
      </c>
      <c r="F30" s="75">
        <f>E30*D30</f>
        <v>180</v>
      </c>
      <c r="G30" s="148"/>
      <c r="H30" s="149"/>
      <c r="I30" s="78">
        <f>H30*G30</f>
        <v>0</v>
      </c>
    </row>
    <row r="31" spans="1:9" ht="13.5" thickBot="1">
      <c r="A31" s="150"/>
      <c r="B31" s="353" t="s">
        <v>119</v>
      </c>
      <c r="C31" s="151"/>
      <c r="D31" s="73">
        <v>4</v>
      </c>
      <c r="E31" s="74">
        <v>35</v>
      </c>
      <c r="F31" s="75">
        <f>E31*D31</f>
        <v>140</v>
      </c>
      <c r="G31" s="179"/>
      <c r="H31" s="149"/>
      <c r="I31" s="78">
        <f>H31*G31</f>
        <v>0</v>
      </c>
    </row>
    <row r="32" spans="1:9" s="106" customFormat="1" ht="13.5" thickBot="1">
      <c r="A32" s="116"/>
      <c r="B32" s="115"/>
      <c r="C32" s="116"/>
      <c r="D32" s="116"/>
      <c r="E32" s="117"/>
      <c r="F32" s="100"/>
      <c r="G32" s="118"/>
      <c r="H32" s="143" t="s">
        <v>43</v>
      </c>
      <c r="I32" s="105">
        <f>SUM(I30:I31)</f>
        <v>0</v>
      </c>
    </row>
    <row r="33" spans="6:9" ht="13.5" thickBot="1">
      <c r="F33" s="114"/>
      <c r="G33" s="97"/>
      <c r="H33" s="143" t="s">
        <v>279</v>
      </c>
      <c r="I33" s="157"/>
    </row>
    <row r="34" spans="1:9" ht="13.5" thickBot="1">
      <c r="A34" s="48"/>
      <c r="B34" s="48"/>
      <c r="C34" s="48"/>
      <c r="D34" s="48"/>
      <c r="E34" s="80"/>
      <c r="F34" s="104"/>
      <c r="G34" s="100"/>
      <c r="H34" s="175" t="s">
        <v>266</v>
      </c>
      <c r="I34" s="113">
        <f>I33*I32</f>
        <v>0</v>
      </c>
    </row>
    <row r="35" spans="1:7" ht="12.75">
      <c r="A35" s="80"/>
      <c r="B35" s="81"/>
      <c r="C35" s="80"/>
      <c r="D35" s="82"/>
      <c r="E35" s="83"/>
      <c r="F35" s="84"/>
      <c r="G35" s="85"/>
    </row>
    <row r="36" spans="1:7" ht="12.75">
      <c r="A36" s="48" t="s">
        <v>235</v>
      </c>
      <c r="B36" s="48"/>
      <c r="C36" s="48"/>
      <c r="D36" s="48"/>
      <c r="E36" s="48"/>
      <c r="F36" s="48"/>
      <c r="G36" s="48"/>
    </row>
    <row r="37" spans="1:7" ht="13.5" thickBot="1">
      <c r="A37" s="48"/>
      <c r="B37" s="48"/>
      <c r="C37" s="48"/>
      <c r="D37" s="48"/>
      <c r="E37" s="48"/>
      <c r="F37" s="48"/>
      <c r="G37" s="48"/>
    </row>
    <row r="38" spans="1:9" ht="13.5" customHeight="1">
      <c r="A38" s="62"/>
      <c r="B38" s="63" t="s">
        <v>254</v>
      </c>
      <c r="C38" s="64"/>
      <c r="D38" s="380" t="s">
        <v>260</v>
      </c>
      <c r="E38" s="388"/>
      <c r="F38" s="389"/>
      <c r="G38" s="383" t="s">
        <v>257</v>
      </c>
      <c r="H38" s="381"/>
      <c r="I38" s="390"/>
    </row>
    <row r="39" spans="1:9" ht="13.5" thickBot="1">
      <c r="A39" s="66" t="s">
        <v>95</v>
      </c>
      <c r="B39" s="67" t="s">
        <v>263</v>
      </c>
      <c r="C39" s="68" t="s">
        <v>105</v>
      </c>
      <c r="D39" s="58" t="s">
        <v>259</v>
      </c>
      <c r="E39" s="69" t="s">
        <v>261</v>
      </c>
      <c r="F39" s="70" t="s">
        <v>110</v>
      </c>
      <c r="G39" s="71" t="s">
        <v>258</v>
      </c>
      <c r="H39" s="71" t="s">
        <v>261</v>
      </c>
      <c r="I39" s="72" t="s">
        <v>110</v>
      </c>
    </row>
    <row r="40" spans="1:9" ht="12.75">
      <c r="A40" s="161"/>
      <c r="B40" s="86" t="s">
        <v>255</v>
      </c>
      <c r="C40" s="159" t="s">
        <v>111</v>
      </c>
      <c r="D40" s="88">
        <v>250</v>
      </c>
      <c r="E40" s="89">
        <v>0.51</v>
      </c>
      <c r="F40" s="89">
        <f>D40*E40</f>
        <v>127.5</v>
      </c>
      <c r="G40" s="159"/>
      <c r="H40" s="159"/>
      <c r="I40" s="90">
        <f>G40*H40</f>
        <v>0</v>
      </c>
    </row>
    <row r="41" spans="1:9" ht="13.5" thickBot="1">
      <c r="A41" s="161"/>
      <c r="B41" s="86" t="s">
        <v>256</v>
      </c>
      <c r="C41" s="154" t="s">
        <v>111</v>
      </c>
      <c r="D41" s="91">
        <v>250</v>
      </c>
      <c r="E41" s="96">
        <v>0.75</v>
      </c>
      <c r="F41" s="92">
        <f>D41*E41</f>
        <v>187.5</v>
      </c>
      <c r="G41" s="154"/>
      <c r="H41" s="154"/>
      <c r="I41" s="93">
        <f>G41*H41</f>
        <v>0</v>
      </c>
    </row>
    <row r="42" spans="1:9" s="106" customFormat="1" ht="13.5" thickBot="1">
      <c r="A42" s="116"/>
      <c r="B42" s="115"/>
      <c r="C42" s="116"/>
      <c r="D42" s="116"/>
      <c r="E42" s="117"/>
      <c r="F42" s="100"/>
      <c r="G42" s="118"/>
      <c r="H42" s="143" t="s">
        <v>43</v>
      </c>
      <c r="I42" s="105">
        <f>SUM(I40:I41)</f>
        <v>0</v>
      </c>
    </row>
    <row r="43" spans="6:9" ht="13.5" thickBot="1">
      <c r="F43" s="114"/>
      <c r="G43" s="97"/>
      <c r="H43" s="143" t="s">
        <v>279</v>
      </c>
      <c r="I43" s="157"/>
    </row>
    <row r="44" spans="1:9" ht="13.5" thickBot="1">
      <c r="A44" s="48"/>
      <c r="B44" s="48"/>
      <c r="C44" s="48"/>
      <c r="D44" s="48"/>
      <c r="E44" s="80"/>
      <c r="F44" s="104"/>
      <c r="G44" s="100"/>
      <c r="H44" s="175" t="s">
        <v>268</v>
      </c>
      <c r="I44" s="113">
        <f>I43*I42</f>
        <v>0</v>
      </c>
    </row>
    <row r="46" ht="12.75">
      <c r="A46" s="61" t="s">
        <v>264</v>
      </c>
    </row>
    <row r="47" ht="13.5" thickBot="1"/>
    <row r="48" spans="1:9" ht="13.5" customHeight="1">
      <c r="A48" s="62"/>
      <c r="B48" s="63"/>
      <c r="C48" s="64"/>
      <c r="D48" s="380" t="s">
        <v>260</v>
      </c>
      <c r="E48" s="388"/>
      <c r="F48" s="389"/>
      <c r="G48" s="383" t="s">
        <v>257</v>
      </c>
      <c r="H48" s="381"/>
      <c r="I48" s="390"/>
    </row>
    <row r="49" spans="1:9" ht="13.5" thickBot="1">
      <c r="A49" s="66" t="s">
        <v>95</v>
      </c>
      <c r="B49" s="67" t="s">
        <v>96</v>
      </c>
      <c r="C49" s="68" t="s">
        <v>105</v>
      </c>
      <c r="D49" s="58" t="s">
        <v>65</v>
      </c>
      <c r="E49" s="69" t="s">
        <v>265</v>
      </c>
      <c r="F49" s="70" t="s">
        <v>110</v>
      </c>
      <c r="G49" s="71" t="s">
        <v>65</v>
      </c>
      <c r="H49" s="71" t="s">
        <v>84</v>
      </c>
      <c r="I49" s="72" t="s">
        <v>110</v>
      </c>
    </row>
    <row r="50" spans="1:9" ht="12.75">
      <c r="A50" s="150"/>
      <c r="B50" s="193" t="s">
        <v>164</v>
      </c>
      <c r="C50" s="151"/>
      <c r="D50" s="73"/>
      <c r="E50" s="74">
        <v>129</v>
      </c>
      <c r="F50" s="75">
        <f>E50*D50</f>
        <v>0</v>
      </c>
      <c r="G50" s="148"/>
      <c r="H50" s="149"/>
      <c r="I50" s="78">
        <f>H50*G50</f>
        <v>0</v>
      </c>
    </row>
    <row r="51" spans="1:9" ht="13.5" thickBot="1">
      <c r="A51" s="180"/>
      <c r="B51" s="353" t="s">
        <v>119</v>
      </c>
      <c r="C51" s="151"/>
      <c r="D51" s="73"/>
      <c r="E51" s="74">
        <v>129</v>
      </c>
      <c r="F51" s="75">
        <f>E51*D51</f>
        <v>0</v>
      </c>
      <c r="G51" s="179"/>
      <c r="H51" s="149"/>
      <c r="I51" s="78">
        <f>H51*G51</f>
        <v>0</v>
      </c>
    </row>
    <row r="52" spans="1:9" s="106" customFormat="1" ht="13.5" thickBot="1">
      <c r="A52" s="80" t="s">
        <v>64</v>
      </c>
      <c r="B52" s="115"/>
      <c r="C52" s="116"/>
      <c r="D52" s="116"/>
      <c r="E52" s="117"/>
      <c r="F52" s="100"/>
      <c r="G52" s="118"/>
      <c r="H52" s="143" t="s">
        <v>43</v>
      </c>
      <c r="I52" s="105">
        <f>SUM(I50:I51)</f>
        <v>0</v>
      </c>
    </row>
    <row r="53" spans="6:9" ht="13.5" thickBot="1">
      <c r="F53" s="114"/>
      <c r="G53" s="97"/>
      <c r="H53" s="143" t="s">
        <v>271</v>
      </c>
      <c r="I53" s="157"/>
    </row>
    <row r="54" spans="1:9" ht="13.5" thickBot="1">
      <c r="A54" s="48"/>
      <c r="B54" s="48"/>
      <c r="C54" s="48"/>
      <c r="D54" s="48"/>
      <c r="E54" s="80"/>
      <c r="F54" s="104"/>
      <c r="G54" s="100"/>
      <c r="H54" s="175" t="s">
        <v>269</v>
      </c>
      <c r="I54" s="113">
        <f>I53*I52</f>
        <v>0</v>
      </c>
    </row>
    <row r="55" spans="2:7" ht="12.75">
      <c r="B55" s="81"/>
      <c r="C55" s="80"/>
      <c r="D55" s="82"/>
      <c r="E55" s="83"/>
      <c r="F55" s="84"/>
      <c r="G55" s="85"/>
    </row>
    <row r="56" spans="1:7" ht="12.75">
      <c r="A56" s="48" t="s">
        <v>78</v>
      </c>
      <c r="B56" s="48"/>
      <c r="C56" s="48"/>
      <c r="D56" s="48"/>
      <c r="E56" s="48"/>
      <c r="F56" s="48"/>
      <c r="G56" s="48"/>
    </row>
    <row r="57" spans="1:7" ht="13.5" thickBot="1">
      <c r="A57" s="48"/>
      <c r="B57" s="48"/>
      <c r="C57" s="48"/>
      <c r="D57" s="48"/>
      <c r="E57" s="48"/>
      <c r="F57" s="48"/>
      <c r="G57" s="48"/>
    </row>
    <row r="58" spans="1:9" ht="13.5" customHeight="1">
      <c r="A58" s="62"/>
      <c r="B58" s="63"/>
      <c r="C58" s="64"/>
      <c r="D58" s="380" t="s">
        <v>260</v>
      </c>
      <c r="E58" s="388"/>
      <c r="F58" s="389"/>
      <c r="G58" s="383" t="s">
        <v>257</v>
      </c>
      <c r="H58" s="381"/>
      <c r="I58" s="390"/>
    </row>
    <row r="59" spans="1:9" ht="13.5" thickBot="1">
      <c r="A59" s="66" t="s">
        <v>95</v>
      </c>
      <c r="B59" s="67" t="s">
        <v>96</v>
      </c>
      <c r="C59" s="68" t="s">
        <v>105</v>
      </c>
      <c r="D59" s="58" t="s">
        <v>65</v>
      </c>
      <c r="E59" s="69" t="s">
        <v>265</v>
      </c>
      <c r="F59" s="70" t="s">
        <v>110</v>
      </c>
      <c r="G59" s="71" t="s">
        <v>65</v>
      </c>
      <c r="H59" s="71" t="s">
        <v>84</v>
      </c>
      <c r="I59" s="72" t="s">
        <v>110</v>
      </c>
    </row>
    <row r="60" spans="1:9" ht="12.75">
      <c r="A60" s="150"/>
      <c r="B60" s="192" t="s">
        <v>164</v>
      </c>
      <c r="C60" s="151"/>
      <c r="D60" s="73"/>
      <c r="E60" s="74">
        <v>66</v>
      </c>
      <c r="F60" s="75">
        <f>E60*D60</f>
        <v>0</v>
      </c>
      <c r="G60" s="148"/>
      <c r="H60" s="149"/>
      <c r="I60" s="78">
        <f>H60*G60</f>
        <v>0</v>
      </c>
    </row>
    <row r="61" spans="1:9" ht="13.5" thickBot="1">
      <c r="A61" s="180"/>
      <c r="B61" s="353" t="s">
        <v>119</v>
      </c>
      <c r="C61" s="151"/>
      <c r="D61" s="73"/>
      <c r="E61" s="74">
        <v>66</v>
      </c>
      <c r="F61" s="75">
        <f>E61*D61</f>
        <v>0</v>
      </c>
      <c r="G61" s="179"/>
      <c r="H61" s="149"/>
      <c r="I61" s="78">
        <f>H61*G61</f>
        <v>0</v>
      </c>
    </row>
    <row r="62" spans="1:9" s="106" customFormat="1" ht="13.5" thickBot="1">
      <c r="A62" s="80" t="s">
        <v>64</v>
      </c>
      <c r="B62" s="115"/>
      <c r="C62" s="116"/>
      <c r="D62" s="116"/>
      <c r="E62" s="117"/>
      <c r="F62" s="100"/>
      <c r="G62" s="118"/>
      <c r="H62" s="143" t="s">
        <v>43</v>
      </c>
      <c r="I62" s="105">
        <f>SUM(I60:I61)</f>
        <v>0</v>
      </c>
    </row>
    <row r="63" spans="6:9" ht="13.5" thickBot="1">
      <c r="F63" s="114"/>
      <c r="G63" s="97"/>
      <c r="H63" s="143" t="s">
        <v>271</v>
      </c>
      <c r="I63" s="157"/>
    </row>
    <row r="64" spans="1:9" ht="13.5" thickBot="1">
      <c r="A64" s="48"/>
      <c r="B64" s="48"/>
      <c r="C64" s="48"/>
      <c r="D64" s="48"/>
      <c r="E64" s="80"/>
      <c r="F64" s="104"/>
      <c r="G64" s="100"/>
      <c r="H64" s="175" t="s">
        <v>270</v>
      </c>
      <c r="I64" s="113">
        <f>I63*I62</f>
        <v>0</v>
      </c>
    </row>
    <row r="65" spans="2:5" ht="13.5" thickBot="1">
      <c r="B65" s="81"/>
      <c r="C65" s="80"/>
      <c r="D65" s="82"/>
      <c r="E65" s="83"/>
    </row>
    <row r="66" spans="6:9" ht="13.5" thickBot="1">
      <c r="F66" s="104"/>
      <c r="G66" s="118"/>
      <c r="H66" s="143" t="s">
        <v>307</v>
      </c>
      <c r="I66" s="105">
        <f>I64+I54+I44+I34+I24+I12</f>
        <v>0</v>
      </c>
    </row>
  </sheetData>
  <sheetProtection/>
  <mergeCells count="13">
    <mergeCell ref="G38:I38"/>
    <mergeCell ref="D48:F48"/>
    <mergeCell ref="G48:I48"/>
    <mergeCell ref="D6:F6"/>
    <mergeCell ref="G6:I6"/>
    <mergeCell ref="D16:F16"/>
    <mergeCell ref="G16:I16"/>
    <mergeCell ref="A17:B17"/>
    <mergeCell ref="D58:F58"/>
    <mergeCell ref="G58:I58"/>
    <mergeCell ref="D38:F38"/>
    <mergeCell ref="D28:F28"/>
    <mergeCell ref="G28:I28"/>
  </mergeCells>
  <printOptions horizontalCentered="1"/>
  <pageMargins left="0.5" right="0.5" top="0.75" bottom="0.25" header="0.5" footer="0.5"/>
  <pageSetup horizontalDpi="300" verticalDpi="3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C1" s="48"/>
      <c r="G1" s="48"/>
      <c r="H1" s="132" t="s">
        <v>99</v>
      </c>
      <c r="I1" s="22" t="s">
        <v>474</v>
      </c>
    </row>
    <row r="2" spans="1:6" ht="12.75">
      <c r="A2" s="134"/>
      <c r="B2" s="25" t="s">
        <v>475</v>
      </c>
      <c r="F2" s="48"/>
    </row>
    <row r="3" ht="12.75">
      <c r="A3" s="174"/>
    </row>
    <row r="4" spans="1:9" ht="12.75">
      <c r="A4" s="144" t="s">
        <v>476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393" t="s">
        <v>479</v>
      </c>
      <c r="B7" s="392"/>
      <c r="C7" s="68" t="s">
        <v>105</v>
      </c>
      <c r="D7" s="58" t="s">
        <v>106</v>
      </c>
      <c r="E7" s="60" t="s">
        <v>481</v>
      </c>
      <c r="F7" s="70" t="s">
        <v>110</v>
      </c>
      <c r="G7" s="184" t="s">
        <v>106</v>
      </c>
      <c r="H7" s="360" t="s">
        <v>481</v>
      </c>
      <c r="I7" s="139" t="s">
        <v>110</v>
      </c>
    </row>
    <row r="8" spans="1:9" ht="12.75">
      <c r="A8" s="194" t="s">
        <v>229</v>
      </c>
      <c r="B8" s="265"/>
      <c r="C8" s="159" t="s">
        <v>111</v>
      </c>
      <c r="D8" s="185"/>
      <c r="E8" s="264"/>
      <c r="F8" s="51" t="s">
        <v>348</v>
      </c>
      <c r="G8" s="191"/>
      <c r="H8" s="191"/>
      <c r="I8" s="187">
        <f>G8*H8</f>
        <v>0</v>
      </c>
    </row>
    <row r="9" spans="1:9" ht="12.75">
      <c r="A9" s="194"/>
      <c r="B9" s="108"/>
      <c r="C9" s="151" t="s">
        <v>111</v>
      </c>
      <c r="D9" s="176"/>
      <c r="E9" s="51"/>
      <c r="F9" s="51" t="s">
        <v>348</v>
      </c>
      <c r="G9" s="151"/>
      <c r="H9" s="151"/>
      <c r="I9" s="188">
        <f>G9*H9</f>
        <v>0</v>
      </c>
    </row>
    <row r="10" spans="1:9" ht="12.75">
      <c r="A10" s="194"/>
      <c r="B10" s="108"/>
      <c r="C10" s="154" t="s">
        <v>111</v>
      </c>
      <c r="D10" s="91"/>
      <c r="E10" s="51"/>
      <c r="F10" s="51" t="s">
        <v>348</v>
      </c>
      <c r="G10" s="154"/>
      <c r="H10" s="154"/>
      <c r="I10" s="110">
        <f>G10*H10</f>
        <v>0</v>
      </c>
    </row>
    <row r="11" spans="1:9" ht="12.75">
      <c r="A11" s="194"/>
      <c r="B11" s="108"/>
      <c r="C11" s="154" t="s">
        <v>111</v>
      </c>
      <c r="D11" s="91"/>
      <c r="E11" s="51"/>
      <c r="F11" s="51" t="s">
        <v>348</v>
      </c>
      <c r="G11" s="154"/>
      <c r="H11" s="154"/>
      <c r="I11" s="110">
        <f>G11*H11</f>
        <v>0</v>
      </c>
    </row>
    <row r="12" spans="1:9" ht="13.5" thickBot="1">
      <c r="A12" s="142"/>
      <c r="B12" s="152"/>
      <c r="C12" s="151" t="s">
        <v>111</v>
      </c>
      <c r="D12" s="176"/>
      <c r="E12" s="51"/>
      <c r="F12" s="51" t="s">
        <v>348</v>
      </c>
      <c r="G12" s="151"/>
      <c r="H12" s="151"/>
      <c r="I12" s="188">
        <f>G12*H12</f>
        <v>0</v>
      </c>
    </row>
    <row r="13" spans="1:9" s="106" customFormat="1" ht="13.5" thickBot="1">
      <c r="A13" s="116"/>
      <c r="B13" s="115"/>
      <c r="C13" s="116"/>
      <c r="D13" s="116"/>
      <c r="E13" s="117"/>
      <c r="F13" s="100"/>
      <c r="G13" s="118"/>
      <c r="H13" s="143" t="s">
        <v>43</v>
      </c>
      <c r="I13" s="105">
        <f>SUM(I8:I12)</f>
        <v>0</v>
      </c>
    </row>
    <row r="14" spans="1:9" ht="12.75">
      <c r="A14" s="48"/>
      <c r="B14" s="48"/>
      <c r="C14" s="48"/>
      <c r="D14" s="48"/>
      <c r="E14" s="80"/>
      <c r="F14" s="80"/>
      <c r="G14" s="80"/>
      <c r="H14" s="82"/>
      <c r="I14" s="103"/>
    </row>
    <row r="15" spans="1:9" ht="12.75">
      <c r="A15" s="25" t="s">
        <v>478</v>
      </c>
      <c r="B15" s="48"/>
      <c r="C15" s="48"/>
      <c r="D15" s="48"/>
      <c r="E15" s="80"/>
      <c r="F15" s="80"/>
      <c r="G15" s="80"/>
      <c r="H15" s="82"/>
      <c r="I15" s="103"/>
    </row>
    <row r="16" spans="1:7" ht="13.5" thickBot="1">
      <c r="A16" s="48"/>
      <c r="B16" s="48"/>
      <c r="C16" s="48"/>
      <c r="D16" s="48"/>
      <c r="E16" s="48"/>
      <c r="F16" s="48"/>
      <c r="G16" s="48"/>
    </row>
    <row r="17" spans="1:9" ht="13.5" customHeight="1">
      <c r="A17" s="94"/>
      <c r="B17" s="95"/>
      <c r="C17" s="64"/>
      <c r="D17" s="380" t="s">
        <v>260</v>
      </c>
      <c r="E17" s="381"/>
      <c r="F17" s="382"/>
      <c r="G17" s="383" t="s">
        <v>257</v>
      </c>
      <c r="H17" s="384"/>
      <c r="I17" s="385"/>
    </row>
    <row r="18" spans="1:9" ht="13.5" thickBot="1">
      <c r="A18" s="393" t="s">
        <v>480</v>
      </c>
      <c r="B18" s="392"/>
      <c r="C18" s="68" t="s">
        <v>105</v>
      </c>
      <c r="D18" s="58" t="s">
        <v>106</v>
      </c>
      <c r="E18" s="60" t="s">
        <v>481</v>
      </c>
      <c r="F18" s="70" t="s">
        <v>110</v>
      </c>
      <c r="G18" s="184" t="s">
        <v>106</v>
      </c>
      <c r="H18" s="360" t="s">
        <v>481</v>
      </c>
      <c r="I18" s="139" t="s">
        <v>110</v>
      </c>
    </row>
    <row r="19" spans="1:9" ht="12.75">
      <c r="A19" s="194"/>
      <c r="B19" s="265"/>
      <c r="C19" s="159" t="s">
        <v>111</v>
      </c>
      <c r="D19" s="185"/>
      <c r="E19" s="264"/>
      <c r="F19" s="51" t="s">
        <v>348</v>
      </c>
      <c r="G19" s="191"/>
      <c r="H19" s="191"/>
      <c r="I19" s="187">
        <f>G19*H19</f>
        <v>0</v>
      </c>
    </row>
    <row r="20" spans="1:9" ht="12.75">
      <c r="A20" s="194"/>
      <c r="B20" s="108"/>
      <c r="C20" s="151" t="s">
        <v>111</v>
      </c>
      <c r="D20" s="176"/>
      <c r="E20" s="51"/>
      <c r="F20" s="51" t="s">
        <v>348</v>
      </c>
      <c r="G20" s="151"/>
      <c r="H20" s="151"/>
      <c r="I20" s="188">
        <f>G20*H20</f>
        <v>0</v>
      </c>
    </row>
    <row r="21" spans="1:9" ht="12.75">
      <c r="A21" s="194"/>
      <c r="B21" s="108"/>
      <c r="C21" s="154" t="s">
        <v>111</v>
      </c>
      <c r="D21" s="91"/>
      <c r="E21" s="51"/>
      <c r="F21" s="51" t="s">
        <v>348</v>
      </c>
      <c r="G21" s="154"/>
      <c r="H21" s="154"/>
      <c r="I21" s="110">
        <f>G21*H21</f>
        <v>0</v>
      </c>
    </row>
    <row r="22" spans="1:9" ht="12.75">
      <c r="A22" s="194"/>
      <c r="B22" s="108"/>
      <c r="C22" s="154" t="s">
        <v>111</v>
      </c>
      <c r="D22" s="91"/>
      <c r="E22" s="51"/>
      <c r="F22" s="51" t="s">
        <v>348</v>
      </c>
      <c r="G22" s="154"/>
      <c r="H22" s="154"/>
      <c r="I22" s="110">
        <f>G22*H22</f>
        <v>0</v>
      </c>
    </row>
    <row r="23" spans="1:9" ht="13.5" thickBot="1">
      <c r="A23" s="142"/>
      <c r="B23" s="152"/>
      <c r="C23" s="151" t="s">
        <v>111</v>
      </c>
      <c r="D23" s="176"/>
      <c r="E23" s="51"/>
      <c r="F23" s="51" t="s">
        <v>348</v>
      </c>
      <c r="G23" s="151"/>
      <c r="H23" s="151"/>
      <c r="I23" s="188">
        <f>G23*H23</f>
        <v>0</v>
      </c>
    </row>
    <row r="24" spans="1:9" s="106" customFormat="1" ht="13.5" thickBot="1">
      <c r="A24" s="116"/>
      <c r="B24" s="115"/>
      <c r="C24" s="116"/>
      <c r="D24" s="116"/>
      <c r="E24" s="117"/>
      <c r="F24" s="100"/>
      <c r="G24" s="118"/>
      <c r="H24" s="143" t="s">
        <v>43</v>
      </c>
      <c r="I24" s="105">
        <f>SUM(I19:I23)</f>
        <v>0</v>
      </c>
    </row>
    <row r="25" spans="1:9" ht="13.5" thickBot="1">
      <c r="A25" s="48"/>
      <c r="B25" s="48"/>
      <c r="C25" s="48"/>
      <c r="D25" s="48"/>
      <c r="E25" s="80"/>
      <c r="F25" s="100"/>
      <c r="G25" s="100"/>
      <c r="H25" s="359"/>
      <c r="I25" s="118"/>
    </row>
    <row r="26" spans="6:9" ht="13.5" thickBot="1">
      <c r="F26" s="104"/>
      <c r="G26" s="118"/>
      <c r="H26" s="102" t="s">
        <v>477</v>
      </c>
      <c r="I26" s="105">
        <f>I24+I13</f>
        <v>0</v>
      </c>
    </row>
  </sheetData>
  <sheetProtection/>
  <mergeCells count="6">
    <mergeCell ref="A18:B18"/>
    <mergeCell ref="D6:F6"/>
    <mergeCell ref="G6:I6"/>
    <mergeCell ref="A7:B7"/>
    <mergeCell ref="D17:F17"/>
    <mergeCell ref="G17:I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1" width="9.33203125" style="61" customWidth="1"/>
    <col min="12" max="12" width="9.83203125" style="61" customWidth="1"/>
    <col min="13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73" t="s">
        <v>384</v>
      </c>
    </row>
    <row r="2" spans="1:6" ht="12.75">
      <c r="A2" s="134"/>
      <c r="B2" s="48" t="s">
        <v>166</v>
      </c>
      <c r="F2" s="48"/>
    </row>
    <row r="3" spans="1:7" ht="12.75">
      <c r="A3" s="80"/>
      <c r="B3" s="80"/>
      <c r="C3" s="81"/>
      <c r="D3" s="82"/>
      <c r="E3" s="83"/>
      <c r="F3" s="80"/>
      <c r="G3" s="85"/>
    </row>
    <row r="4" ht="12.75">
      <c r="A4" s="134" t="s">
        <v>123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192" t="s">
        <v>100</v>
      </c>
      <c r="C8" s="151"/>
      <c r="D8" s="176">
        <v>0.5</v>
      </c>
      <c r="E8" s="51">
        <v>80</v>
      </c>
      <c r="F8" s="75">
        <f>E8*D8</f>
        <v>40</v>
      </c>
      <c r="G8" s="148"/>
      <c r="H8" s="149"/>
      <c r="I8" s="78">
        <f>H8*G8</f>
        <v>0</v>
      </c>
    </row>
    <row r="9" spans="1:9" ht="12.75">
      <c r="A9" s="150"/>
      <c r="B9" s="50" t="s">
        <v>120</v>
      </c>
      <c r="C9" s="151"/>
      <c r="D9" s="176">
        <v>1</v>
      </c>
      <c r="E9" s="51">
        <v>65</v>
      </c>
      <c r="F9" s="75">
        <f>E9*D9</f>
        <v>65</v>
      </c>
      <c r="G9" s="177"/>
      <c r="H9" s="149"/>
      <c r="I9" s="78">
        <f>H9*G9</f>
        <v>0</v>
      </c>
    </row>
    <row r="10" spans="1:9" ht="12.75">
      <c r="A10" s="150"/>
      <c r="B10" s="50" t="s">
        <v>15</v>
      </c>
      <c r="C10" s="151"/>
      <c r="D10" s="176">
        <v>10</v>
      </c>
      <c r="E10" s="51">
        <v>45</v>
      </c>
      <c r="F10" s="75">
        <f>E10*D10</f>
        <v>450</v>
      </c>
      <c r="G10" s="177"/>
      <c r="H10" s="149"/>
      <c r="I10" s="78">
        <f>H10*G10</f>
        <v>0</v>
      </c>
    </row>
    <row r="11" spans="1:9" ht="13.5" thickBot="1">
      <c r="A11" s="180"/>
      <c r="B11" s="262" t="s">
        <v>38</v>
      </c>
      <c r="C11" s="151"/>
      <c r="D11" s="263">
        <v>10</v>
      </c>
      <c r="E11" s="51">
        <v>55</v>
      </c>
      <c r="F11" s="75">
        <f>E11*D11</f>
        <v>550</v>
      </c>
      <c r="G11" s="179"/>
      <c r="H11" s="149"/>
      <c r="I11" s="78">
        <f>H11*G11</f>
        <v>0</v>
      </c>
    </row>
    <row r="12" spans="1:9" s="106" customFormat="1" ht="13.5" thickBot="1">
      <c r="A12" s="48" t="s">
        <v>39</v>
      </c>
      <c r="B12" s="115"/>
      <c r="C12" s="116"/>
      <c r="D12" s="116"/>
      <c r="E12" s="117"/>
      <c r="F12" s="100"/>
      <c r="G12" s="118"/>
      <c r="H12" s="143" t="s">
        <v>43</v>
      </c>
      <c r="I12" s="105">
        <f>SUM(I8:I11)</f>
        <v>0</v>
      </c>
    </row>
    <row r="13" spans="6:9" ht="13.5" thickBot="1">
      <c r="F13" s="114"/>
      <c r="G13" s="97"/>
      <c r="H13" s="143" t="s">
        <v>271</v>
      </c>
      <c r="I13" s="157"/>
    </row>
    <row r="14" spans="1:9" ht="13.5" thickBot="1">
      <c r="A14" s="48"/>
      <c r="B14" s="48"/>
      <c r="C14" s="48"/>
      <c r="D14" s="48"/>
      <c r="E14" s="80"/>
      <c r="F14" s="104"/>
      <c r="G14" s="100"/>
      <c r="H14" s="175" t="s">
        <v>266</v>
      </c>
      <c r="I14" s="113">
        <f>I13*I12</f>
        <v>0</v>
      </c>
    </row>
    <row r="15" spans="1:7" ht="12.75">
      <c r="A15" s="48"/>
      <c r="B15" s="48"/>
      <c r="C15" s="48"/>
      <c r="D15" s="48"/>
      <c r="E15" s="48"/>
      <c r="F15" s="48"/>
      <c r="G15" s="48"/>
    </row>
    <row r="16" spans="1:9" ht="12.75">
      <c r="A16" s="48" t="s">
        <v>344</v>
      </c>
      <c r="B16" s="48"/>
      <c r="C16" s="48"/>
      <c r="D16" s="48"/>
      <c r="E16" s="80"/>
      <c r="F16" s="80"/>
      <c r="G16" s="80"/>
      <c r="H16" s="82"/>
      <c r="I16" s="103"/>
    </row>
    <row r="17" spans="1:7" ht="13.5" thickBot="1">
      <c r="A17" s="48"/>
      <c r="B17" s="48"/>
      <c r="C17" s="48"/>
      <c r="D17" s="48"/>
      <c r="E17" s="48"/>
      <c r="F17" s="48"/>
      <c r="G17" s="48"/>
    </row>
    <row r="18" spans="1:9" ht="13.5" customHeight="1">
      <c r="A18" s="94"/>
      <c r="B18" s="95"/>
      <c r="C18" s="64"/>
      <c r="D18" s="380" t="s">
        <v>260</v>
      </c>
      <c r="E18" s="381"/>
      <c r="F18" s="382"/>
      <c r="G18" s="383" t="s">
        <v>257</v>
      </c>
      <c r="H18" s="384"/>
      <c r="I18" s="385"/>
    </row>
    <row r="19" spans="1:9" ht="13.5" thickBot="1">
      <c r="A19" s="391" t="s">
        <v>137</v>
      </c>
      <c r="B19" s="392"/>
      <c r="C19" s="68" t="s">
        <v>105</v>
      </c>
      <c r="D19" s="58" t="s">
        <v>106</v>
      </c>
      <c r="E19" s="69" t="s">
        <v>84</v>
      </c>
      <c r="F19" s="70" t="s">
        <v>110</v>
      </c>
      <c r="G19" s="256" t="s">
        <v>106</v>
      </c>
      <c r="H19" s="256" t="s">
        <v>84</v>
      </c>
      <c r="I19" s="257" t="s">
        <v>110</v>
      </c>
    </row>
    <row r="20" spans="1:9" ht="12.75">
      <c r="A20" s="194" t="s">
        <v>2</v>
      </c>
      <c r="B20" s="108"/>
      <c r="C20" s="159" t="s">
        <v>111</v>
      </c>
      <c r="D20" s="185">
        <v>1</v>
      </c>
      <c r="E20" s="51">
        <v>105</v>
      </c>
      <c r="F20" s="186">
        <f aca="true" t="shared" si="0" ref="F20:F25">D20*E20</f>
        <v>105</v>
      </c>
      <c r="G20" s="259"/>
      <c r="H20" s="259"/>
      <c r="I20" s="260">
        <f aca="true" t="shared" si="1" ref="I20:I25">G20*H20</f>
        <v>0</v>
      </c>
    </row>
    <row r="21" spans="1:9" ht="12.75">
      <c r="A21" s="49" t="s">
        <v>3</v>
      </c>
      <c r="B21" s="108"/>
      <c r="C21" s="151" t="s">
        <v>111</v>
      </c>
      <c r="D21" s="176">
        <v>1</v>
      </c>
      <c r="E21" s="51">
        <v>10</v>
      </c>
      <c r="F21" s="51">
        <f t="shared" si="0"/>
        <v>10</v>
      </c>
      <c r="G21" s="151"/>
      <c r="H21" s="151"/>
      <c r="I21" s="188">
        <f t="shared" si="1"/>
        <v>0</v>
      </c>
    </row>
    <row r="22" spans="1:9" ht="12.75">
      <c r="A22" s="194" t="s">
        <v>241</v>
      </c>
      <c r="B22" s="108"/>
      <c r="C22" s="154" t="s">
        <v>111</v>
      </c>
      <c r="D22" s="91">
        <v>1</v>
      </c>
      <c r="E22" s="51">
        <v>25</v>
      </c>
      <c r="F22" s="92">
        <f t="shared" si="0"/>
        <v>25</v>
      </c>
      <c r="G22" s="154"/>
      <c r="H22" s="154"/>
      <c r="I22" s="110">
        <f t="shared" si="1"/>
        <v>0</v>
      </c>
    </row>
    <row r="23" spans="1:9" ht="12.75">
      <c r="A23" s="49" t="s">
        <v>4</v>
      </c>
      <c r="B23" s="108"/>
      <c r="C23" s="154" t="s">
        <v>111</v>
      </c>
      <c r="D23" s="91">
        <v>1</v>
      </c>
      <c r="E23" s="51">
        <v>55</v>
      </c>
      <c r="F23" s="92">
        <f t="shared" si="0"/>
        <v>55</v>
      </c>
      <c r="G23" s="154"/>
      <c r="H23" s="154"/>
      <c r="I23" s="110">
        <f t="shared" si="1"/>
        <v>0</v>
      </c>
    </row>
    <row r="24" spans="1:9" ht="12.75">
      <c r="A24" s="49" t="s">
        <v>240</v>
      </c>
      <c r="B24" s="108"/>
      <c r="C24" s="151" t="s">
        <v>111</v>
      </c>
      <c r="D24" s="176">
        <v>1</v>
      </c>
      <c r="E24" s="51">
        <v>25</v>
      </c>
      <c r="F24" s="51">
        <f t="shared" si="0"/>
        <v>25</v>
      </c>
      <c r="G24" s="151"/>
      <c r="H24" s="151"/>
      <c r="I24" s="188">
        <f t="shared" si="1"/>
        <v>0</v>
      </c>
    </row>
    <row r="25" spans="1:9" ht="13.5" thickBot="1">
      <c r="A25" s="49" t="s">
        <v>19</v>
      </c>
      <c r="B25" s="108"/>
      <c r="C25" s="151" t="s">
        <v>111</v>
      </c>
      <c r="D25" s="176">
        <v>1</v>
      </c>
      <c r="E25" s="51">
        <v>100</v>
      </c>
      <c r="F25" s="51">
        <f t="shared" si="0"/>
        <v>100</v>
      </c>
      <c r="G25" s="151"/>
      <c r="H25" s="151"/>
      <c r="I25" s="188">
        <f t="shared" si="1"/>
        <v>0</v>
      </c>
    </row>
    <row r="26" spans="1:9" s="106" customFormat="1" ht="13.5" thickBot="1">
      <c r="A26" s="116"/>
      <c r="B26" s="115"/>
      <c r="C26" s="116"/>
      <c r="D26" s="116"/>
      <c r="E26" s="117"/>
      <c r="F26" s="100"/>
      <c r="G26" s="118"/>
      <c r="H26" s="143" t="s">
        <v>43</v>
      </c>
      <c r="I26" s="105">
        <f>SUM(I20:I25)</f>
        <v>0</v>
      </c>
    </row>
    <row r="27" spans="6:9" ht="13.5" thickBot="1">
      <c r="F27" s="114"/>
      <c r="G27" s="97"/>
      <c r="H27" s="143" t="s">
        <v>271</v>
      </c>
      <c r="I27" s="157"/>
    </row>
    <row r="28" spans="1:9" ht="13.5" thickBot="1">
      <c r="A28" s="48"/>
      <c r="B28" s="48"/>
      <c r="C28" s="48"/>
      <c r="D28" s="48"/>
      <c r="E28" s="80"/>
      <c r="F28" s="104"/>
      <c r="G28" s="100"/>
      <c r="H28" s="175" t="s">
        <v>267</v>
      </c>
      <c r="I28" s="113">
        <f>I27*I26</f>
        <v>0</v>
      </c>
    </row>
    <row r="30" spans="1:7" ht="12.75">
      <c r="A30" s="48" t="s">
        <v>63</v>
      </c>
      <c r="B30" s="48"/>
      <c r="C30" s="48"/>
      <c r="D30" s="48"/>
      <c r="E30" s="48"/>
      <c r="F30" s="48"/>
      <c r="G30" s="48"/>
    </row>
    <row r="31" spans="1:7" ht="13.5" thickBot="1">
      <c r="A31" s="48"/>
      <c r="B31" s="48"/>
      <c r="C31" s="48"/>
      <c r="D31" s="48"/>
      <c r="E31" s="48"/>
      <c r="F31" s="48"/>
      <c r="G31" s="48"/>
    </row>
    <row r="32" spans="1:9" ht="13.5" customHeight="1">
      <c r="A32" s="62"/>
      <c r="B32" s="63"/>
      <c r="C32" s="64"/>
      <c r="D32" s="380" t="s">
        <v>260</v>
      </c>
      <c r="E32" s="388"/>
      <c r="F32" s="389"/>
      <c r="G32" s="383" t="s">
        <v>257</v>
      </c>
      <c r="H32" s="381"/>
      <c r="I32" s="390"/>
    </row>
    <row r="33" spans="1:9" ht="13.5" thickBot="1">
      <c r="A33" s="66" t="s">
        <v>95</v>
      </c>
      <c r="B33" s="67" t="s">
        <v>96</v>
      </c>
      <c r="C33" s="68" t="s">
        <v>105</v>
      </c>
      <c r="D33" s="58" t="s">
        <v>262</v>
      </c>
      <c r="E33" s="69" t="s">
        <v>97</v>
      </c>
      <c r="F33" s="70" t="s">
        <v>110</v>
      </c>
      <c r="G33" s="71" t="s">
        <v>262</v>
      </c>
      <c r="H33" s="71" t="s">
        <v>97</v>
      </c>
      <c r="I33" s="72" t="s">
        <v>110</v>
      </c>
    </row>
    <row r="34" spans="1:9" ht="12.75">
      <c r="A34" s="150"/>
      <c r="B34" s="50" t="s">
        <v>15</v>
      </c>
      <c r="C34" s="151"/>
      <c r="D34" s="73">
        <v>4</v>
      </c>
      <c r="E34" s="74">
        <v>45</v>
      </c>
      <c r="F34" s="75">
        <f>E34*D34</f>
        <v>180</v>
      </c>
      <c r="G34" s="177"/>
      <c r="H34" s="149"/>
      <c r="I34" s="78">
        <f>H34*G34</f>
        <v>0</v>
      </c>
    </row>
    <row r="35" spans="1:9" ht="13.5" thickBot="1">
      <c r="A35" s="180"/>
      <c r="B35" s="262" t="s">
        <v>38</v>
      </c>
      <c r="C35" s="151"/>
      <c r="D35" s="73">
        <v>4</v>
      </c>
      <c r="E35" s="74">
        <v>55</v>
      </c>
      <c r="F35" s="75">
        <f>E35*D35</f>
        <v>220</v>
      </c>
      <c r="G35" s="179"/>
      <c r="H35" s="149"/>
      <c r="I35" s="78">
        <f>H35*G35</f>
        <v>0</v>
      </c>
    </row>
    <row r="36" spans="1:9" s="106" customFormat="1" ht="13.5" thickBot="1">
      <c r="A36" s="48" t="s">
        <v>39</v>
      </c>
      <c r="B36" s="115"/>
      <c r="C36" s="116"/>
      <c r="D36" s="116"/>
      <c r="E36" s="117"/>
      <c r="F36" s="100"/>
      <c r="G36" s="118"/>
      <c r="H36" s="143" t="s">
        <v>43</v>
      </c>
      <c r="I36" s="105">
        <f>SUM(I34:I35)</f>
        <v>0</v>
      </c>
    </row>
    <row r="37" spans="1:9" ht="13.5" thickBot="1">
      <c r="A37" s="80"/>
      <c r="F37" s="114"/>
      <c r="G37" s="97"/>
      <c r="H37" s="143" t="s">
        <v>271</v>
      </c>
      <c r="I37" s="157"/>
    </row>
    <row r="38" spans="1:9" ht="13.5" thickBot="1">
      <c r="A38" s="48"/>
      <c r="B38" s="48"/>
      <c r="C38" s="48"/>
      <c r="D38" s="48"/>
      <c r="E38" s="80"/>
      <c r="F38" s="104"/>
      <c r="G38" s="100"/>
      <c r="H38" s="175" t="s">
        <v>266</v>
      </c>
      <c r="I38" s="113">
        <f>I36*I37</f>
        <v>0</v>
      </c>
    </row>
    <row r="39" spans="1:7" ht="12.75">
      <c r="A39" s="80"/>
      <c r="B39" s="81"/>
      <c r="C39" s="80"/>
      <c r="D39" s="82"/>
      <c r="E39" s="83"/>
      <c r="F39" s="84"/>
      <c r="G39" s="85"/>
    </row>
    <row r="40" spans="1:7" ht="12.75">
      <c r="A40" s="48" t="s">
        <v>235</v>
      </c>
      <c r="B40" s="48"/>
      <c r="C40" s="48"/>
      <c r="D40" s="48"/>
      <c r="E40" s="48"/>
      <c r="F40" s="48"/>
      <c r="G40" s="48"/>
    </row>
    <row r="41" spans="1:7" ht="13.5" thickBot="1">
      <c r="A41" s="48"/>
      <c r="B41" s="48"/>
      <c r="C41" s="48"/>
      <c r="D41" s="48"/>
      <c r="E41" s="48"/>
      <c r="F41" s="48"/>
      <c r="G41" s="48"/>
    </row>
    <row r="42" spans="1:9" ht="13.5" customHeight="1">
      <c r="A42" s="62"/>
      <c r="B42" s="63" t="s">
        <v>254</v>
      </c>
      <c r="C42" s="64"/>
      <c r="D42" s="380" t="s">
        <v>260</v>
      </c>
      <c r="E42" s="388"/>
      <c r="F42" s="389"/>
      <c r="G42" s="383" t="s">
        <v>257</v>
      </c>
      <c r="H42" s="381"/>
      <c r="I42" s="390"/>
    </row>
    <row r="43" spans="1:9" ht="13.5" thickBot="1">
      <c r="A43" s="66" t="s">
        <v>95</v>
      </c>
      <c r="B43" s="67" t="s">
        <v>263</v>
      </c>
      <c r="C43" s="68" t="s">
        <v>105</v>
      </c>
      <c r="D43" s="58" t="s">
        <v>259</v>
      </c>
      <c r="E43" s="69" t="s">
        <v>261</v>
      </c>
      <c r="F43" s="70" t="s">
        <v>110</v>
      </c>
      <c r="G43" s="71" t="s">
        <v>258</v>
      </c>
      <c r="H43" s="71" t="s">
        <v>261</v>
      </c>
      <c r="I43" s="72" t="s">
        <v>110</v>
      </c>
    </row>
    <row r="44" spans="1:9" ht="12.75">
      <c r="A44" s="161"/>
      <c r="B44" s="86" t="s">
        <v>255</v>
      </c>
      <c r="C44" s="159" t="s">
        <v>111</v>
      </c>
      <c r="D44" s="88">
        <v>250</v>
      </c>
      <c r="E44" s="89">
        <v>0.51</v>
      </c>
      <c r="F44" s="89">
        <f>D44*E44</f>
        <v>127.5</v>
      </c>
      <c r="G44" s="159"/>
      <c r="H44" s="159"/>
      <c r="I44" s="90">
        <f>G44*H44</f>
        <v>0</v>
      </c>
    </row>
    <row r="45" spans="1:9" ht="13.5" thickBot="1">
      <c r="A45" s="161"/>
      <c r="B45" s="86" t="s">
        <v>256</v>
      </c>
      <c r="C45" s="154" t="s">
        <v>111</v>
      </c>
      <c r="D45" s="91">
        <v>250</v>
      </c>
      <c r="E45" s="96">
        <v>0.75</v>
      </c>
      <c r="F45" s="92">
        <f>D45*E45</f>
        <v>187.5</v>
      </c>
      <c r="G45" s="154"/>
      <c r="H45" s="154"/>
      <c r="I45" s="93">
        <f>G45*H45</f>
        <v>0</v>
      </c>
    </row>
    <row r="46" spans="1:9" s="106" customFormat="1" ht="13.5" thickBot="1">
      <c r="A46" s="116"/>
      <c r="B46" s="115"/>
      <c r="C46" s="116"/>
      <c r="D46" s="116"/>
      <c r="E46" s="117"/>
      <c r="F46" s="100"/>
      <c r="G46" s="118"/>
      <c r="H46" s="143" t="s">
        <v>43</v>
      </c>
      <c r="I46" s="105">
        <f>SUM(I44:I45)</f>
        <v>0</v>
      </c>
    </row>
    <row r="47" spans="6:9" ht="13.5" thickBot="1">
      <c r="F47" s="114"/>
      <c r="G47" s="97"/>
      <c r="H47" s="143" t="s">
        <v>279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268</v>
      </c>
      <c r="I48" s="113">
        <f>I47*I46</f>
        <v>0</v>
      </c>
    </row>
    <row r="50" ht="12.75">
      <c r="A50" s="61" t="s">
        <v>264</v>
      </c>
    </row>
    <row r="51" ht="13.5" thickBot="1"/>
    <row r="52" spans="1:9" ht="13.5" customHeight="1">
      <c r="A52" s="62"/>
      <c r="B52" s="63"/>
      <c r="C52" s="64"/>
      <c r="D52" s="380" t="s">
        <v>260</v>
      </c>
      <c r="E52" s="388"/>
      <c r="F52" s="389"/>
      <c r="G52" s="383" t="s">
        <v>257</v>
      </c>
      <c r="H52" s="381"/>
      <c r="I52" s="390"/>
    </row>
    <row r="53" spans="1:9" ht="26.25" thickBot="1">
      <c r="A53" s="66" t="s">
        <v>95</v>
      </c>
      <c r="B53" s="67" t="s">
        <v>96</v>
      </c>
      <c r="C53" s="68" t="s">
        <v>105</v>
      </c>
      <c r="D53" s="58" t="s">
        <v>65</v>
      </c>
      <c r="E53" s="69" t="s">
        <v>346</v>
      </c>
      <c r="F53" s="70" t="s">
        <v>110</v>
      </c>
      <c r="G53" s="71" t="s">
        <v>65</v>
      </c>
      <c r="H53" s="71" t="s">
        <v>84</v>
      </c>
      <c r="I53" s="72" t="s">
        <v>110</v>
      </c>
    </row>
    <row r="54" spans="1:9" ht="12.75">
      <c r="A54" s="150"/>
      <c r="B54" s="50" t="s">
        <v>15</v>
      </c>
      <c r="C54" s="151"/>
      <c r="D54" s="73"/>
      <c r="E54" s="74">
        <v>129</v>
      </c>
      <c r="F54" s="75">
        <f>E54*D54</f>
        <v>0</v>
      </c>
      <c r="G54" s="177"/>
      <c r="H54" s="149"/>
      <c r="I54" s="78">
        <f>H54*G54</f>
        <v>0</v>
      </c>
    </row>
    <row r="55" spans="1:9" ht="13.5" thickBot="1">
      <c r="A55" s="180"/>
      <c r="B55" s="262" t="s">
        <v>38</v>
      </c>
      <c r="C55" s="151"/>
      <c r="D55" s="73"/>
      <c r="E55" s="74">
        <v>129</v>
      </c>
      <c r="F55" s="75">
        <f>E55*D55</f>
        <v>0</v>
      </c>
      <c r="G55" s="179"/>
      <c r="H55" s="149"/>
      <c r="I55" s="78">
        <f>H55*G55</f>
        <v>0</v>
      </c>
    </row>
    <row r="56" spans="1:9" s="106" customFormat="1" ht="13.5" thickBot="1">
      <c r="A56" s="48" t="s">
        <v>39</v>
      </c>
      <c r="B56" s="115"/>
      <c r="C56" s="116"/>
      <c r="D56" s="116"/>
      <c r="E56" s="117"/>
      <c r="F56" s="100"/>
      <c r="G56" s="118"/>
      <c r="H56" s="143" t="s">
        <v>43</v>
      </c>
      <c r="I56" s="105">
        <f>SUM(I54:I55)</f>
        <v>0</v>
      </c>
    </row>
    <row r="57" spans="1:9" ht="13.5" thickBot="1">
      <c r="A57" s="80" t="s">
        <v>347</v>
      </c>
      <c r="F57" s="114"/>
      <c r="G57" s="97"/>
      <c r="H57" s="143" t="s">
        <v>271</v>
      </c>
      <c r="I57" s="157"/>
    </row>
    <row r="58" spans="2:9" ht="13.5" thickBot="1">
      <c r="B58" s="48"/>
      <c r="C58" s="48"/>
      <c r="D58" s="48"/>
      <c r="E58" s="80"/>
      <c r="F58" s="104"/>
      <c r="G58" s="100"/>
      <c r="H58" s="175" t="s">
        <v>269</v>
      </c>
      <c r="I58" s="113">
        <f>I57*I56</f>
        <v>0</v>
      </c>
    </row>
    <row r="59" spans="2:7" ht="12.75">
      <c r="B59" s="81"/>
      <c r="C59" s="80"/>
      <c r="D59" s="82"/>
      <c r="E59" s="83"/>
      <c r="F59" s="84"/>
      <c r="G59" s="85"/>
    </row>
    <row r="60" spans="1:7" ht="12.75">
      <c r="A60" s="48" t="s">
        <v>78</v>
      </c>
      <c r="B60" s="48"/>
      <c r="C60" s="48"/>
      <c r="D60" s="48"/>
      <c r="E60" s="48"/>
      <c r="F60" s="48"/>
      <c r="G60" s="48"/>
    </row>
    <row r="61" spans="1:7" ht="13.5" thickBot="1">
      <c r="A61" s="48"/>
      <c r="B61" s="48"/>
      <c r="C61" s="48"/>
      <c r="D61" s="48"/>
      <c r="E61" s="48"/>
      <c r="F61" s="48"/>
      <c r="G61" s="48"/>
    </row>
    <row r="62" spans="1:9" ht="13.5" customHeight="1">
      <c r="A62" s="62"/>
      <c r="B62" s="63"/>
      <c r="C62" s="64"/>
      <c r="D62" s="380" t="s">
        <v>260</v>
      </c>
      <c r="E62" s="388"/>
      <c r="F62" s="389"/>
      <c r="G62" s="383" t="s">
        <v>257</v>
      </c>
      <c r="H62" s="381"/>
      <c r="I62" s="390"/>
    </row>
    <row r="63" spans="1:9" ht="26.25" thickBot="1">
      <c r="A63" s="66" t="s">
        <v>95</v>
      </c>
      <c r="B63" s="67" t="s">
        <v>96</v>
      </c>
      <c r="C63" s="68" t="s">
        <v>105</v>
      </c>
      <c r="D63" s="58" t="s">
        <v>65</v>
      </c>
      <c r="E63" s="69" t="s">
        <v>346</v>
      </c>
      <c r="F63" s="70" t="s">
        <v>110</v>
      </c>
      <c r="G63" s="71" t="s">
        <v>65</v>
      </c>
      <c r="H63" s="71" t="s">
        <v>84</v>
      </c>
      <c r="I63" s="72" t="s">
        <v>110</v>
      </c>
    </row>
    <row r="64" spans="1:9" ht="12.75">
      <c r="A64" s="150"/>
      <c r="B64" s="50" t="s">
        <v>15</v>
      </c>
      <c r="C64" s="151"/>
      <c r="D64" s="73"/>
      <c r="E64" s="74">
        <v>66</v>
      </c>
      <c r="F64" s="75">
        <f>E64*D64</f>
        <v>0</v>
      </c>
      <c r="G64" s="177"/>
      <c r="H64" s="149"/>
      <c r="I64" s="78">
        <f>H64*G64</f>
        <v>0</v>
      </c>
    </row>
    <row r="65" spans="1:9" ht="13.5" thickBot="1">
      <c r="A65" s="180"/>
      <c r="B65" s="262" t="s">
        <v>38</v>
      </c>
      <c r="C65" s="151"/>
      <c r="D65" s="73"/>
      <c r="E65" s="74">
        <v>66</v>
      </c>
      <c r="F65" s="75">
        <f>E65*D65</f>
        <v>0</v>
      </c>
      <c r="G65" s="179"/>
      <c r="H65" s="149"/>
      <c r="I65" s="78">
        <f>H65*G65</f>
        <v>0</v>
      </c>
    </row>
    <row r="66" spans="1:9" s="106" customFormat="1" ht="13.5" thickBot="1">
      <c r="A66" s="48" t="s">
        <v>39</v>
      </c>
      <c r="B66" s="115"/>
      <c r="C66" s="116"/>
      <c r="D66" s="116"/>
      <c r="E66" s="117"/>
      <c r="F66" s="100"/>
      <c r="G66" s="118"/>
      <c r="H66" s="143" t="s">
        <v>43</v>
      </c>
      <c r="I66" s="105">
        <f>SUM(I64:I65)</f>
        <v>0</v>
      </c>
    </row>
    <row r="67" spans="1:9" ht="13.5" thickBot="1">
      <c r="A67" s="80" t="s">
        <v>347</v>
      </c>
      <c r="F67" s="114"/>
      <c r="G67" s="97"/>
      <c r="H67" s="143" t="s">
        <v>271</v>
      </c>
      <c r="I67" s="157"/>
    </row>
    <row r="68" spans="1:9" ht="13.5" thickBot="1">
      <c r="A68" s="48"/>
      <c r="B68" s="48"/>
      <c r="C68" s="48"/>
      <c r="D68" s="48"/>
      <c r="E68" s="80"/>
      <c r="F68" s="104"/>
      <c r="G68" s="100"/>
      <c r="H68" s="175" t="s">
        <v>270</v>
      </c>
      <c r="I68" s="113">
        <f>I66*173</f>
        <v>0</v>
      </c>
    </row>
    <row r="69" spans="2:5" ht="13.5" thickBot="1">
      <c r="B69" s="81"/>
      <c r="C69" s="80"/>
      <c r="D69" s="82"/>
      <c r="E69" s="83"/>
    </row>
    <row r="70" spans="6:9" ht="13.5" thickBot="1">
      <c r="F70" s="104"/>
      <c r="G70" s="118"/>
      <c r="H70" s="143" t="s">
        <v>306</v>
      </c>
      <c r="I70" s="105">
        <f>I68+I58+I48+I38+I14+I28</f>
        <v>0</v>
      </c>
    </row>
  </sheetData>
  <sheetProtection/>
  <mergeCells count="13">
    <mergeCell ref="D6:F6"/>
    <mergeCell ref="G6:I6"/>
    <mergeCell ref="D18:F18"/>
    <mergeCell ref="G18:I18"/>
    <mergeCell ref="A19:B19"/>
    <mergeCell ref="D32:F32"/>
    <mergeCell ref="G32:I32"/>
    <mergeCell ref="D62:F62"/>
    <mergeCell ref="G62:I62"/>
    <mergeCell ref="D42:F42"/>
    <mergeCell ref="G42:I42"/>
    <mergeCell ref="D52:F52"/>
    <mergeCell ref="G52:I52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73" t="s">
        <v>385</v>
      </c>
    </row>
    <row r="2" spans="1:6" ht="12.75">
      <c r="A2" s="134"/>
      <c r="B2" s="48" t="s">
        <v>222</v>
      </c>
      <c r="F2" s="48"/>
    </row>
    <row r="3" ht="12.75">
      <c r="A3" s="174"/>
    </row>
    <row r="4" ht="12.75">
      <c r="A4" s="134" t="s">
        <v>123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192" t="s">
        <v>100</v>
      </c>
      <c r="C8" s="151"/>
      <c r="D8" s="176">
        <v>0.5</v>
      </c>
      <c r="E8" s="51">
        <v>80</v>
      </c>
      <c r="F8" s="75">
        <f>E8*D8</f>
        <v>40</v>
      </c>
      <c r="G8" s="148"/>
      <c r="H8" s="149"/>
      <c r="I8" s="78">
        <f>H8*G8</f>
        <v>0</v>
      </c>
    </row>
    <row r="9" spans="1:9" ht="12.75">
      <c r="A9" s="150"/>
      <c r="B9" s="50" t="s">
        <v>120</v>
      </c>
      <c r="C9" s="151"/>
      <c r="D9" s="176">
        <v>1</v>
      </c>
      <c r="E9" s="51">
        <v>65</v>
      </c>
      <c r="F9" s="75">
        <f>E9*D9</f>
        <v>65</v>
      </c>
      <c r="G9" s="177"/>
      <c r="H9" s="149"/>
      <c r="I9" s="78">
        <f>H9*G9</f>
        <v>0</v>
      </c>
    </row>
    <row r="10" spans="1:9" ht="12.75">
      <c r="A10" s="150"/>
      <c r="B10" s="50" t="s">
        <v>15</v>
      </c>
      <c r="C10" s="151"/>
      <c r="D10" s="176">
        <v>10</v>
      </c>
      <c r="E10" s="51">
        <v>45</v>
      </c>
      <c r="F10" s="75">
        <f>E10*D10</f>
        <v>450</v>
      </c>
      <c r="G10" s="177"/>
      <c r="H10" s="149"/>
      <c r="I10" s="78">
        <f>H10*G10</f>
        <v>0</v>
      </c>
    </row>
    <row r="11" spans="1:9" ht="13.5" thickBot="1">
      <c r="A11" s="180"/>
      <c r="B11" s="262" t="s">
        <v>38</v>
      </c>
      <c r="C11" s="151"/>
      <c r="D11" s="263">
        <v>10</v>
      </c>
      <c r="E11" s="51">
        <v>55</v>
      </c>
      <c r="F11" s="75">
        <f>E11*D11</f>
        <v>550</v>
      </c>
      <c r="G11" s="179"/>
      <c r="H11" s="149"/>
      <c r="I11" s="78">
        <f>H11*G11</f>
        <v>0</v>
      </c>
    </row>
    <row r="12" spans="1:9" s="106" customFormat="1" ht="13.5" thickBot="1">
      <c r="A12" s="48" t="s">
        <v>39</v>
      </c>
      <c r="B12" s="115"/>
      <c r="C12" s="116"/>
      <c r="D12" s="116"/>
      <c r="E12" s="117"/>
      <c r="F12" s="100"/>
      <c r="G12" s="118"/>
      <c r="H12" s="143" t="s">
        <v>43</v>
      </c>
      <c r="I12" s="105">
        <f>SUM(I8:I11)</f>
        <v>0</v>
      </c>
    </row>
    <row r="13" spans="6:9" ht="13.5" thickBot="1">
      <c r="F13" s="114"/>
      <c r="G13" s="97"/>
      <c r="H13" s="143" t="s">
        <v>271</v>
      </c>
      <c r="I13" s="157"/>
    </row>
    <row r="14" spans="1:9" ht="13.5" thickBot="1">
      <c r="A14" s="48"/>
      <c r="B14" s="48"/>
      <c r="C14" s="48"/>
      <c r="D14" s="48"/>
      <c r="E14" s="80"/>
      <c r="F14" s="104"/>
      <c r="G14" s="100"/>
      <c r="H14" s="175" t="s">
        <v>266</v>
      </c>
      <c r="I14" s="113">
        <f>I13*I12</f>
        <v>0</v>
      </c>
    </row>
    <row r="16" spans="1:7" ht="12.75">
      <c r="A16" s="48" t="s">
        <v>63</v>
      </c>
      <c r="B16" s="48"/>
      <c r="C16" s="48"/>
      <c r="D16" s="48"/>
      <c r="E16" s="48"/>
      <c r="F16" s="48"/>
      <c r="G16" s="48"/>
    </row>
    <row r="17" spans="1:7" ht="13.5" thickBot="1">
      <c r="A17" s="48"/>
      <c r="B17" s="48"/>
      <c r="C17" s="48"/>
      <c r="D17" s="48"/>
      <c r="E17" s="48"/>
      <c r="F17" s="48"/>
      <c r="G17" s="48"/>
    </row>
    <row r="18" spans="1:9" ht="13.5" customHeight="1">
      <c r="A18" s="62"/>
      <c r="B18" s="63"/>
      <c r="C18" s="64"/>
      <c r="D18" s="380" t="s">
        <v>260</v>
      </c>
      <c r="E18" s="388"/>
      <c r="F18" s="389"/>
      <c r="G18" s="383" t="s">
        <v>257</v>
      </c>
      <c r="H18" s="381"/>
      <c r="I18" s="390"/>
    </row>
    <row r="19" spans="1:9" ht="13.5" thickBot="1">
      <c r="A19" s="66" t="s">
        <v>95</v>
      </c>
      <c r="B19" s="67" t="s">
        <v>96</v>
      </c>
      <c r="C19" s="68" t="s">
        <v>105</v>
      </c>
      <c r="D19" s="58" t="s">
        <v>262</v>
      </c>
      <c r="E19" s="69" t="s">
        <v>97</v>
      </c>
      <c r="F19" s="70" t="s">
        <v>110</v>
      </c>
      <c r="G19" s="71" t="s">
        <v>262</v>
      </c>
      <c r="H19" s="71" t="s">
        <v>97</v>
      </c>
      <c r="I19" s="72" t="s">
        <v>110</v>
      </c>
    </row>
    <row r="20" spans="1:9" ht="12.75">
      <c r="A20" s="150"/>
      <c r="B20" s="50" t="s">
        <v>15</v>
      </c>
      <c r="C20" s="151"/>
      <c r="D20" s="73">
        <v>4</v>
      </c>
      <c r="E20" s="74">
        <v>45</v>
      </c>
      <c r="F20" s="75">
        <f>E20*D20</f>
        <v>180</v>
      </c>
      <c r="G20" s="177"/>
      <c r="H20" s="149"/>
      <c r="I20" s="78">
        <f>H20*G20</f>
        <v>0</v>
      </c>
    </row>
    <row r="21" spans="1:9" ht="13.5" thickBot="1">
      <c r="A21" s="180"/>
      <c r="B21" s="262" t="s">
        <v>38</v>
      </c>
      <c r="C21" s="151"/>
      <c r="D21" s="73">
        <v>4</v>
      </c>
      <c r="E21" s="74">
        <v>55</v>
      </c>
      <c r="F21" s="75">
        <f>E21*D21</f>
        <v>220</v>
      </c>
      <c r="G21" s="179"/>
      <c r="H21" s="149"/>
      <c r="I21" s="78">
        <f>H21*G21</f>
        <v>0</v>
      </c>
    </row>
    <row r="22" spans="1:9" s="106" customFormat="1" ht="13.5" thickBot="1">
      <c r="A22" s="48" t="s">
        <v>39</v>
      </c>
      <c r="B22" s="115"/>
      <c r="C22" s="116"/>
      <c r="D22" s="116"/>
      <c r="E22" s="117"/>
      <c r="F22" s="100"/>
      <c r="G22" s="118"/>
      <c r="H22" s="143" t="s">
        <v>43</v>
      </c>
      <c r="I22" s="105">
        <f>SUM(I20:I21)</f>
        <v>0</v>
      </c>
    </row>
    <row r="23" spans="1:9" ht="13.5" thickBot="1">
      <c r="A23" s="80"/>
      <c r="F23" s="114"/>
      <c r="G23" s="97"/>
      <c r="H23" s="143" t="s">
        <v>271</v>
      </c>
      <c r="I23" s="157"/>
    </row>
    <row r="24" spans="1:9" ht="13.5" thickBot="1">
      <c r="A24" s="48"/>
      <c r="B24" s="48"/>
      <c r="C24" s="48"/>
      <c r="D24" s="48"/>
      <c r="E24" s="80"/>
      <c r="F24" s="104"/>
      <c r="G24" s="100"/>
      <c r="H24" s="175" t="s">
        <v>266</v>
      </c>
      <c r="I24" s="113">
        <f>I22*I23</f>
        <v>0</v>
      </c>
    </row>
    <row r="25" spans="1:7" ht="12.75">
      <c r="A25" s="80"/>
      <c r="B25" s="81"/>
      <c r="C25" s="80"/>
      <c r="D25" s="82"/>
      <c r="E25" s="83"/>
      <c r="F25" s="84"/>
      <c r="G25" s="85"/>
    </row>
    <row r="26" spans="1:7" ht="12.75">
      <c r="A26" s="48" t="s">
        <v>235</v>
      </c>
      <c r="B26" s="48"/>
      <c r="C26" s="48"/>
      <c r="D26" s="48"/>
      <c r="E26" s="48"/>
      <c r="F26" s="48"/>
      <c r="G26" s="48"/>
    </row>
    <row r="27" spans="1:7" ht="13.5" thickBot="1">
      <c r="A27" s="48"/>
      <c r="B27" s="48"/>
      <c r="C27" s="48"/>
      <c r="D27" s="48"/>
      <c r="E27" s="48"/>
      <c r="F27" s="48"/>
      <c r="G27" s="48"/>
    </row>
    <row r="28" spans="1:9" ht="13.5" customHeight="1">
      <c r="A28" s="62"/>
      <c r="B28" s="63" t="s">
        <v>254</v>
      </c>
      <c r="C28" s="64"/>
      <c r="D28" s="380" t="s">
        <v>260</v>
      </c>
      <c r="E28" s="388"/>
      <c r="F28" s="389"/>
      <c r="G28" s="383" t="s">
        <v>257</v>
      </c>
      <c r="H28" s="381"/>
      <c r="I28" s="390"/>
    </row>
    <row r="29" spans="1:9" ht="13.5" thickBot="1">
      <c r="A29" s="66" t="s">
        <v>95</v>
      </c>
      <c r="B29" s="67" t="s">
        <v>263</v>
      </c>
      <c r="C29" s="68" t="s">
        <v>105</v>
      </c>
      <c r="D29" s="58" t="s">
        <v>259</v>
      </c>
      <c r="E29" s="69" t="s">
        <v>261</v>
      </c>
      <c r="F29" s="70" t="s">
        <v>110</v>
      </c>
      <c r="G29" s="71" t="s">
        <v>258</v>
      </c>
      <c r="H29" s="71" t="s">
        <v>261</v>
      </c>
      <c r="I29" s="72" t="s">
        <v>110</v>
      </c>
    </row>
    <row r="30" spans="1:9" ht="12.75">
      <c r="A30" s="161"/>
      <c r="B30" s="86" t="s">
        <v>255</v>
      </c>
      <c r="C30" s="159" t="s">
        <v>111</v>
      </c>
      <c r="D30" s="88">
        <v>250</v>
      </c>
      <c r="E30" s="89">
        <v>0.51</v>
      </c>
      <c r="F30" s="89">
        <f>D30*E30</f>
        <v>127.5</v>
      </c>
      <c r="G30" s="159"/>
      <c r="H30" s="159"/>
      <c r="I30" s="90">
        <f>G30*H30</f>
        <v>0</v>
      </c>
    </row>
    <row r="31" spans="1:9" ht="13.5" thickBot="1">
      <c r="A31" s="161"/>
      <c r="B31" s="86" t="s">
        <v>256</v>
      </c>
      <c r="C31" s="154" t="s">
        <v>111</v>
      </c>
      <c r="D31" s="91">
        <v>250</v>
      </c>
      <c r="E31" s="96">
        <v>0.75</v>
      </c>
      <c r="F31" s="92">
        <f>D31*E31</f>
        <v>187.5</v>
      </c>
      <c r="G31" s="154"/>
      <c r="H31" s="154"/>
      <c r="I31" s="93">
        <f>G31*H31</f>
        <v>0</v>
      </c>
    </row>
    <row r="32" spans="1:9" s="106" customFormat="1" ht="13.5" thickBot="1">
      <c r="A32" s="116"/>
      <c r="B32" s="115"/>
      <c r="C32" s="116"/>
      <c r="D32" s="116"/>
      <c r="E32" s="117"/>
      <c r="F32" s="100"/>
      <c r="G32" s="118"/>
      <c r="H32" s="143" t="s">
        <v>43</v>
      </c>
      <c r="I32" s="105">
        <f>SUM(I30:I31)</f>
        <v>0</v>
      </c>
    </row>
    <row r="33" spans="6:9" ht="13.5" thickBot="1">
      <c r="F33" s="114"/>
      <c r="G33" s="97"/>
      <c r="H33" s="143" t="s">
        <v>279</v>
      </c>
      <c r="I33" s="157"/>
    </row>
    <row r="34" spans="1:9" ht="13.5" thickBot="1">
      <c r="A34" s="48"/>
      <c r="B34" s="48"/>
      <c r="C34" s="48"/>
      <c r="D34" s="48"/>
      <c r="E34" s="80"/>
      <c r="F34" s="104"/>
      <c r="G34" s="100"/>
      <c r="H34" s="175" t="s">
        <v>268</v>
      </c>
      <c r="I34" s="113">
        <f>I33*I32</f>
        <v>0</v>
      </c>
    </row>
    <row r="36" ht="12.75">
      <c r="A36" s="61" t="s">
        <v>264</v>
      </c>
    </row>
    <row r="37" ht="13.5" thickBot="1"/>
    <row r="38" spans="1:9" ht="13.5" customHeight="1">
      <c r="A38" s="62"/>
      <c r="B38" s="63"/>
      <c r="C38" s="64"/>
      <c r="D38" s="380" t="s">
        <v>260</v>
      </c>
      <c r="E38" s="388"/>
      <c r="F38" s="389"/>
      <c r="G38" s="383" t="s">
        <v>257</v>
      </c>
      <c r="H38" s="381"/>
      <c r="I38" s="390"/>
    </row>
    <row r="39" spans="1:9" ht="26.25" thickBot="1">
      <c r="A39" s="66" t="s">
        <v>95</v>
      </c>
      <c r="B39" s="67" t="s">
        <v>96</v>
      </c>
      <c r="C39" s="68" t="s">
        <v>105</v>
      </c>
      <c r="D39" s="58" t="s">
        <v>65</v>
      </c>
      <c r="E39" s="69" t="s">
        <v>346</v>
      </c>
      <c r="F39" s="70" t="s">
        <v>110</v>
      </c>
      <c r="G39" s="71" t="s">
        <v>65</v>
      </c>
      <c r="H39" s="71" t="s">
        <v>84</v>
      </c>
      <c r="I39" s="72" t="s">
        <v>110</v>
      </c>
    </row>
    <row r="40" spans="1:9" ht="12.75">
      <c r="A40" s="150"/>
      <c r="B40" s="50" t="s">
        <v>15</v>
      </c>
      <c r="C40" s="151"/>
      <c r="D40" s="73"/>
      <c r="E40" s="74">
        <v>129</v>
      </c>
      <c r="F40" s="75">
        <f>E40*D40</f>
        <v>0</v>
      </c>
      <c r="G40" s="177"/>
      <c r="H40" s="149"/>
      <c r="I40" s="78">
        <f>H40*G40</f>
        <v>0</v>
      </c>
    </row>
    <row r="41" spans="1:9" ht="13.5" thickBot="1">
      <c r="A41" s="180"/>
      <c r="B41" s="262" t="s">
        <v>38</v>
      </c>
      <c r="C41" s="151"/>
      <c r="D41" s="73"/>
      <c r="E41" s="74">
        <v>129</v>
      </c>
      <c r="F41" s="75">
        <f>E41*D41</f>
        <v>0</v>
      </c>
      <c r="G41" s="179"/>
      <c r="H41" s="149"/>
      <c r="I41" s="78">
        <f>H41*G41</f>
        <v>0</v>
      </c>
    </row>
    <row r="42" spans="1:9" s="106" customFormat="1" ht="13.5" thickBot="1">
      <c r="A42" s="48" t="s">
        <v>39</v>
      </c>
      <c r="B42" s="115"/>
      <c r="C42" s="116"/>
      <c r="D42" s="116"/>
      <c r="E42" s="117"/>
      <c r="F42" s="100"/>
      <c r="G42" s="118"/>
      <c r="H42" s="143" t="s">
        <v>43</v>
      </c>
      <c r="I42" s="105">
        <f>SUM(I40:I41)</f>
        <v>0</v>
      </c>
    </row>
    <row r="43" spans="1:9" ht="13.5" thickBot="1">
      <c r="A43" s="80" t="s">
        <v>347</v>
      </c>
      <c r="F43" s="114"/>
      <c r="G43" s="97"/>
      <c r="H43" s="143" t="s">
        <v>271</v>
      </c>
      <c r="I43" s="157"/>
    </row>
    <row r="44" spans="2:9" ht="13.5" thickBot="1">
      <c r="B44" s="48"/>
      <c r="C44" s="48"/>
      <c r="D44" s="48"/>
      <c r="E44" s="80"/>
      <c r="F44" s="104"/>
      <c r="G44" s="100"/>
      <c r="H44" s="175" t="s">
        <v>269</v>
      </c>
      <c r="I44" s="113">
        <f>I43*I42</f>
        <v>0</v>
      </c>
    </row>
    <row r="45" spans="2:7" ht="12.75">
      <c r="B45" s="81"/>
      <c r="C45" s="80"/>
      <c r="D45" s="82"/>
      <c r="E45" s="83"/>
      <c r="F45" s="84"/>
      <c r="G45" s="85"/>
    </row>
    <row r="46" spans="1:7" ht="12.75">
      <c r="A46" s="48" t="s">
        <v>78</v>
      </c>
      <c r="B46" s="48"/>
      <c r="C46" s="48"/>
      <c r="D46" s="48"/>
      <c r="E46" s="48"/>
      <c r="F46" s="48"/>
      <c r="G46" s="48"/>
    </row>
    <row r="47" spans="1:7" ht="13.5" thickBot="1">
      <c r="A47" s="48"/>
      <c r="B47" s="48"/>
      <c r="C47" s="48"/>
      <c r="D47" s="48"/>
      <c r="E47" s="48"/>
      <c r="F47" s="48"/>
      <c r="G47" s="48"/>
    </row>
    <row r="48" spans="1:9" ht="13.5" customHeight="1">
      <c r="A48" s="62"/>
      <c r="B48" s="63"/>
      <c r="C48" s="64"/>
      <c r="D48" s="380" t="s">
        <v>260</v>
      </c>
      <c r="E48" s="388"/>
      <c r="F48" s="389"/>
      <c r="G48" s="383" t="s">
        <v>257</v>
      </c>
      <c r="H48" s="381"/>
      <c r="I48" s="390"/>
    </row>
    <row r="49" spans="1:9" ht="26.25" thickBot="1">
      <c r="A49" s="66" t="s">
        <v>95</v>
      </c>
      <c r="B49" s="67" t="s">
        <v>96</v>
      </c>
      <c r="C49" s="68" t="s">
        <v>105</v>
      </c>
      <c r="D49" s="58" t="s">
        <v>65</v>
      </c>
      <c r="E49" s="69" t="s">
        <v>346</v>
      </c>
      <c r="F49" s="70" t="s">
        <v>110</v>
      </c>
      <c r="G49" s="71" t="s">
        <v>65</v>
      </c>
      <c r="H49" s="71" t="s">
        <v>84</v>
      </c>
      <c r="I49" s="72" t="s">
        <v>110</v>
      </c>
    </row>
    <row r="50" spans="1:9" ht="12.75">
      <c r="A50" s="150"/>
      <c r="B50" s="50" t="s">
        <v>15</v>
      </c>
      <c r="C50" s="151"/>
      <c r="D50" s="73"/>
      <c r="E50" s="74">
        <v>66</v>
      </c>
      <c r="F50" s="75">
        <f>E50*D50</f>
        <v>0</v>
      </c>
      <c r="G50" s="177"/>
      <c r="H50" s="149"/>
      <c r="I50" s="78">
        <f>H50*G50</f>
        <v>0</v>
      </c>
    </row>
    <row r="51" spans="1:9" ht="13.5" thickBot="1">
      <c r="A51" s="180"/>
      <c r="B51" s="262" t="s">
        <v>38</v>
      </c>
      <c r="C51" s="151"/>
      <c r="D51" s="73"/>
      <c r="E51" s="74">
        <v>66</v>
      </c>
      <c r="F51" s="75">
        <f>E51*D51</f>
        <v>0</v>
      </c>
      <c r="G51" s="179"/>
      <c r="H51" s="149"/>
      <c r="I51" s="78">
        <f>H51*G51</f>
        <v>0</v>
      </c>
    </row>
    <row r="52" spans="1:9" s="106" customFormat="1" ht="13.5" thickBot="1">
      <c r="A52" s="48" t="s">
        <v>39</v>
      </c>
      <c r="B52" s="115"/>
      <c r="C52" s="116"/>
      <c r="D52" s="116"/>
      <c r="E52" s="117"/>
      <c r="F52" s="100"/>
      <c r="G52" s="118"/>
      <c r="H52" s="143" t="s">
        <v>43</v>
      </c>
      <c r="I52" s="105">
        <f>SUM(I50:I51)</f>
        <v>0</v>
      </c>
    </row>
    <row r="53" spans="1:9" ht="13.5" thickBot="1">
      <c r="A53" s="80" t="s">
        <v>347</v>
      </c>
      <c r="F53" s="114"/>
      <c r="G53" s="97"/>
      <c r="H53" s="143" t="s">
        <v>271</v>
      </c>
      <c r="I53" s="157"/>
    </row>
    <row r="54" spans="1:9" ht="13.5" thickBot="1">
      <c r="A54" s="48"/>
      <c r="B54" s="48"/>
      <c r="C54" s="48"/>
      <c r="D54" s="48"/>
      <c r="E54" s="80"/>
      <c r="F54" s="104"/>
      <c r="G54" s="100"/>
      <c r="H54" s="175" t="s">
        <v>270</v>
      </c>
      <c r="I54" s="113">
        <f>I52*159</f>
        <v>0</v>
      </c>
    </row>
    <row r="55" spans="2:5" ht="13.5" thickBot="1">
      <c r="B55" s="81"/>
      <c r="C55" s="80"/>
      <c r="D55" s="82"/>
      <c r="E55" s="83"/>
    </row>
    <row r="56" spans="6:9" ht="13.5" thickBot="1">
      <c r="F56" s="104"/>
      <c r="G56" s="118"/>
      <c r="H56" s="143" t="s">
        <v>386</v>
      </c>
      <c r="I56" s="105">
        <f>I54+I44+I34+I24+I14</f>
        <v>0</v>
      </c>
    </row>
    <row r="57" spans="1:7" ht="12.75">
      <c r="A57" s="48"/>
      <c r="B57" s="48"/>
      <c r="C57" s="48"/>
      <c r="D57" s="48"/>
      <c r="E57" s="48"/>
      <c r="F57" s="48"/>
      <c r="G57" s="48"/>
    </row>
  </sheetData>
  <sheetProtection/>
  <mergeCells count="10">
    <mergeCell ref="D48:F48"/>
    <mergeCell ref="G48:I48"/>
    <mergeCell ref="D6:F6"/>
    <mergeCell ref="G6:I6"/>
    <mergeCell ref="D18:F18"/>
    <mergeCell ref="G18:I18"/>
    <mergeCell ref="D28:F28"/>
    <mergeCell ref="G28:I28"/>
    <mergeCell ref="D38:F38"/>
    <mergeCell ref="G38:I38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  <rowBreaks count="1" manualBreakCount="1">
    <brk id="3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61" t="s">
        <v>99</v>
      </c>
      <c r="I1" s="133" t="s">
        <v>387</v>
      </c>
    </row>
    <row r="2" spans="1:6" ht="12.75">
      <c r="A2" s="134"/>
      <c r="B2" s="25" t="s">
        <v>482</v>
      </c>
      <c r="F2" s="48"/>
    </row>
    <row r="3" ht="12.75">
      <c r="A3" s="174"/>
    </row>
    <row r="4" ht="12.75">
      <c r="A4" s="134" t="s">
        <v>123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192" t="s">
        <v>100</v>
      </c>
      <c r="C8" s="151"/>
      <c r="D8" s="176">
        <v>1</v>
      </c>
      <c r="E8" s="51">
        <v>80</v>
      </c>
      <c r="F8" s="75">
        <f>E8*D8</f>
        <v>80</v>
      </c>
      <c r="G8" s="148"/>
      <c r="H8" s="149"/>
      <c r="I8" s="78">
        <f>H8*G8</f>
        <v>0</v>
      </c>
    </row>
    <row r="9" spans="1:9" ht="12.75">
      <c r="A9" s="150"/>
      <c r="B9" s="50" t="s">
        <v>120</v>
      </c>
      <c r="C9" s="151"/>
      <c r="D9" s="176">
        <v>8</v>
      </c>
      <c r="E9" s="51">
        <v>65</v>
      </c>
      <c r="F9" s="75">
        <f>E9*D9</f>
        <v>520</v>
      </c>
      <c r="G9" s="177"/>
      <c r="H9" s="149"/>
      <c r="I9" s="78">
        <f>H9*G9</f>
        <v>0</v>
      </c>
    </row>
    <row r="10" spans="1:9" ht="13.5" thickBot="1">
      <c r="A10" s="180"/>
      <c r="B10" s="50" t="s">
        <v>120</v>
      </c>
      <c r="C10" s="151"/>
      <c r="D10" s="176">
        <v>8</v>
      </c>
      <c r="E10" s="51">
        <v>65</v>
      </c>
      <c r="F10" s="75">
        <f>E10*D10</f>
        <v>520</v>
      </c>
      <c r="G10" s="177"/>
      <c r="H10" s="149"/>
      <c r="I10" s="78">
        <f>H10*G10</f>
        <v>0</v>
      </c>
    </row>
    <row r="11" spans="1:9" s="106" customFormat="1" ht="13.5" thickBot="1">
      <c r="A11" s="48" t="s">
        <v>39</v>
      </c>
      <c r="B11" s="115"/>
      <c r="C11" s="116"/>
      <c r="D11" s="116"/>
      <c r="E11" s="117"/>
      <c r="F11" s="100"/>
      <c r="G11" s="118"/>
      <c r="H11" s="143" t="s">
        <v>43</v>
      </c>
      <c r="I11" s="105">
        <f>SUM(I8:I10)</f>
        <v>0</v>
      </c>
    </row>
    <row r="12" spans="6:9" ht="13.5" thickBot="1">
      <c r="F12" s="114"/>
      <c r="G12" s="97"/>
      <c r="H12" s="143" t="s">
        <v>271</v>
      </c>
      <c r="I12" s="157"/>
    </row>
    <row r="13" spans="1:9" ht="13.5" thickBot="1">
      <c r="A13" s="48"/>
      <c r="B13" s="48"/>
      <c r="C13" s="48"/>
      <c r="D13" s="48"/>
      <c r="E13" s="80"/>
      <c r="F13" s="104"/>
      <c r="G13" s="100"/>
      <c r="H13" s="175" t="s">
        <v>266</v>
      </c>
      <c r="I13" s="113">
        <f>I12*I11</f>
        <v>0</v>
      </c>
    </row>
    <row r="15" spans="1:7" ht="12.75">
      <c r="A15" s="48" t="s">
        <v>63</v>
      </c>
      <c r="B15" s="48"/>
      <c r="C15" s="48"/>
      <c r="D15" s="48"/>
      <c r="E15" s="48"/>
      <c r="F15" s="48"/>
      <c r="G15" s="48"/>
    </row>
    <row r="16" spans="1:7" ht="13.5" thickBot="1">
      <c r="A16" s="48"/>
      <c r="B16" s="48"/>
      <c r="C16" s="48"/>
      <c r="D16" s="48"/>
      <c r="E16" s="48"/>
      <c r="F16" s="48"/>
      <c r="G16" s="48"/>
    </row>
    <row r="17" spans="1:9" ht="13.5" customHeight="1">
      <c r="A17" s="62"/>
      <c r="B17" s="63"/>
      <c r="C17" s="64"/>
      <c r="D17" s="380" t="s">
        <v>260</v>
      </c>
      <c r="E17" s="388"/>
      <c r="F17" s="389"/>
      <c r="G17" s="383" t="s">
        <v>257</v>
      </c>
      <c r="H17" s="381"/>
      <c r="I17" s="390"/>
    </row>
    <row r="18" spans="1:9" ht="13.5" thickBot="1">
      <c r="A18" s="66" t="s">
        <v>95</v>
      </c>
      <c r="B18" s="67" t="s">
        <v>96</v>
      </c>
      <c r="C18" s="68" t="s">
        <v>105</v>
      </c>
      <c r="D18" s="58" t="s">
        <v>262</v>
      </c>
      <c r="E18" s="69" t="s">
        <v>97</v>
      </c>
      <c r="F18" s="70" t="s">
        <v>110</v>
      </c>
      <c r="G18" s="71" t="s">
        <v>262</v>
      </c>
      <c r="H18" s="71" t="s">
        <v>97</v>
      </c>
      <c r="I18" s="72" t="s">
        <v>110</v>
      </c>
    </row>
    <row r="19" spans="1:9" ht="12.75">
      <c r="A19" s="150"/>
      <c r="B19" s="50" t="s">
        <v>120</v>
      </c>
      <c r="C19" s="151"/>
      <c r="D19" s="176">
        <v>4</v>
      </c>
      <c r="E19" s="51">
        <v>65</v>
      </c>
      <c r="F19" s="75">
        <f>E19*D19</f>
        <v>260</v>
      </c>
      <c r="G19" s="177"/>
      <c r="H19" s="149"/>
      <c r="I19" s="78">
        <f>H19*G19</f>
        <v>0</v>
      </c>
    </row>
    <row r="20" spans="1:9" ht="13.5" thickBot="1">
      <c r="A20" s="150"/>
      <c r="B20" s="50" t="s">
        <v>120</v>
      </c>
      <c r="C20" s="151"/>
      <c r="D20" s="73">
        <v>4</v>
      </c>
      <c r="E20" s="74">
        <v>65</v>
      </c>
      <c r="F20" s="75">
        <f>E20*D20</f>
        <v>260</v>
      </c>
      <c r="G20" s="179"/>
      <c r="H20" s="149"/>
      <c r="I20" s="78">
        <f>H20*G20</f>
        <v>0</v>
      </c>
    </row>
    <row r="21" spans="1:9" s="106" customFormat="1" ht="13.5" thickBot="1">
      <c r="A21" s="116"/>
      <c r="B21" s="115"/>
      <c r="C21" s="116"/>
      <c r="D21" s="116"/>
      <c r="E21" s="117"/>
      <c r="F21" s="100"/>
      <c r="G21" s="118"/>
      <c r="H21" s="143" t="s">
        <v>43</v>
      </c>
      <c r="I21" s="105">
        <f>SUM(I19:I20)</f>
        <v>0</v>
      </c>
    </row>
    <row r="22" spans="6:9" ht="13.5" thickBot="1">
      <c r="F22" s="114"/>
      <c r="G22" s="97"/>
      <c r="H22" s="143" t="s">
        <v>279</v>
      </c>
      <c r="I22" s="157"/>
    </row>
    <row r="23" spans="1:9" ht="13.5" thickBot="1">
      <c r="A23" s="48"/>
      <c r="B23" s="48"/>
      <c r="C23" s="48"/>
      <c r="D23" s="48"/>
      <c r="E23" s="80"/>
      <c r="F23" s="104"/>
      <c r="G23" s="100"/>
      <c r="H23" s="175" t="s">
        <v>266</v>
      </c>
      <c r="I23" s="113">
        <f>I22*I21</f>
        <v>0</v>
      </c>
    </row>
    <row r="24" spans="1:7" ht="12.75">
      <c r="A24" s="80"/>
      <c r="B24" s="81"/>
      <c r="C24" s="80"/>
      <c r="D24" s="82"/>
      <c r="E24" s="83"/>
      <c r="F24" s="84"/>
      <c r="G24" s="85"/>
    </row>
    <row r="25" spans="1:7" ht="12.75">
      <c r="A25" s="48" t="s">
        <v>235</v>
      </c>
      <c r="B25" s="48"/>
      <c r="C25" s="48"/>
      <c r="D25" s="48"/>
      <c r="E25" s="48"/>
      <c r="F25" s="48"/>
      <c r="G25" s="48"/>
    </row>
    <row r="26" spans="1:7" ht="13.5" thickBot="1">
      <c r="A26" s="48"/>
      <c r="B26" s="48"/>
      <c r="C26" s="48"/>
      <c r="D26" s="48"/>
      <c r="E26" s="48"/>
      <c r="F26" s="48"/>
      <c r="G26" s="48"/>
    </row>
    <row r="27" spans="1:9" ht="13.5" customHeight="1">
      <c r="A27" s="62"/>
      <c r="B27" s="63" t="s">
        <v>254</v>
      </c>
      <c r="C27" s="64"/>
      <c r="D27" s="380" t="s">
        <v>260</v>
      </c>
      <c r="E27" s="388"/>
      <c r="F27" s="389"/>
      <c r="G27" s="383" t="s">
        <v>257</v>
      </c>
      <c r="H27" s="381"/>
      <c r="I27" s="390"/>
    </row>
    <row r="28" spans="1:9" ht="13.5" thickBot="1">
      <c r="A28" s="66" t="s">
        <v>95</v>
      </c>
      <c r="B28" s="67" t="s">
        <v>263</v>
      </c>
      <c r="C28" s="68" t="s">
        <v>105</v>
      </c>
      <c r="D28" s="58" t="s">
        <v>259</v>
      </c>
      <c r="E28" s="69" t="s">
        <v>261</v>
      </c>
      <c r="F28" s="70" t="s">
        <v>110</v>
      </c>
      <c r="G28" s="71" t="s">
        <v>258</v>
      </c>
      <c r="H28" s="71" t="s">
        <v>261</v>
      </c>
      <c r="I28" s="72" t="s">
        <v>110</v>
      </c>
    </row>
    <row r="29" spans="1:9" ht="12.75">
      <c r="A29" s="161"/>
      <c r="B29" s="86" t="s">
        <v>255</v>
      </c>
      <c r="C29" s="159" t="s">
        <v>111</v>
      </c>
      <c r="D29" s="88">
        <v>250</v>
      </c>
      <c r="E29" s="89">
        <v>0.51</v>
      </c>
      <c r="F29" s="89">
        <f>D29*E29</f>
        <v>127.5</v>
      </c>
      <c r="G29" s="159"/>
      <c r="H29" s="159"/>
      <c r="I29" s="90">
        <f>G29*H29</f>
        <v>0</v>
      </c>
    </row>
    <row r="30" spans="1:9" ht="13.5" thickBot="1">
      <c r="A30" s="161"/>
      <c r="B30" s="86" t="s">
        <v>256</v>
      </c>
      <c r="C30" s="154" t="s">
        <v>111</v>
      </c>
      <c r="D30" s="91">
        <v>250</v>
      </c>
      <c r="E30" s="96">
        <v>0.75</v>
      </c>
      <c r="F30" s="92">
        <f>D30*E30</f>
        <v>187.5</v>
      </c>
      <c r="G30" s="154"/>
      <c r="H30" s="154"/>
      <c r="I30" s="93">
        <f>G30*H30</f>
        <v>0</v>
      </c>
    </row>
    <row r="31" spans="1:9" s="106" customFormat="1" ht="13.5" thickBot="1">
      <c r="A31" s="116"/>
      <c r="B31" s="115"/>
      <c r="C31" s="116"/>
      <c r="D31" s="116"/>
      <c r="E31" s="117"/>
      <c r="F31" s="100"/>
      <c r="G31" s="118"/>
      <c r="H31" s="143" t="s">
        <v>43</v>
      </c>
      <c r="I31" s="105">
        <f>SUM(I29:I30)</f>
        <v>0</v>
      </c>
    </row>
    <row r="32" spans="6:9" ht="13.5" thickBot="1">
      <c r="F32" s="114"/>
      <c r="G32" s="97"/>
      <c r="H32" s="143" t="s">
        <v>279</v>
      </c>
      <c r="I32" s="157"/>
    </row>
    <row r="33" spans="1:9" ht="13.5" thickBot="1">
      <c r="A33" s="48"/>
      <c r="B33" s="48"/>
      <c r="C33" s="48"/>
      <c r="D33" s="48"/>
      <c r="E33" s="80"/>
      <c r="F33" s="104"/>
      <c r="G33" s="100"/>
      <c r="H33" s="175" t="s">
        <v>268</v>
      </c>
      <c r="I33" s="113">
        <f>I32*I31</f>
        <v>0</v>
      </c>
    </row>
    <row r="34" ht="13.5" thickBot="1"/>
    <row r="35" spans="6:9" ht="13.5" thickBot="1">
      <c r="F35" s="104"/>
      <c r="G35" s="118"/>
      <c r="H35" s="143" t="s">
        <v>388</v>
      </c>
      <c r="I35" s="105">
        <f>I33+I23+I13</f>
        <v>0</v>
      </c>
    </row>
  </sheetData>
  <sheetProtection/>
  <mergeCells count="6">
    <mergeCell ref="D27:F27"/>
    <mergeCell ref="G27:I27"/>
    <mergeCell ref="D6:F6"/>
    <mergeCell ref="G6:I6"/>
    <mergeCell ref="D17:F17"/>
    <mergeCell ref="G17:I17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C1" s="133"/>
      <c r="G1" s="48"/>
      <c r="H1" s="132" t="s">
        <v>99</v>
      </c>
      <c r="I1" s="173" t="s">
        <v>389</v>
      </c>
    </row>
    <row r="2" spans="1:6" ht="12.75">
      <c r="A2" s="134"/>
      <c r="B2" s="48" t="s">
        <v>223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101</v>
      </c>
      <c r="C8" s="151"/>
      <c r="D8" s="73">
        <v>2</v>
      </c>
      <c r="E8" s="51">
        <v>45</v>
      </c>
      <c r="F8" s="75">
        <f>E8*D8</f>
        <v>90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3.5" thickBot="1">
      <c r="A12" s="48"/>
      <c r="B12" s="48"/>
      <c r="C12" s="48"/>
      <c r="D12" s="48"/>
      <c r="E12" s="48"/>
      <c r="F12" s="48"/>
      <c r="G12" s="48"/>
    </row>
    <row r="13" spans="6:9" ht="13.5" thickBot="1">
      <c r="F13" s="104"/>
      <c r="G13" s="118"/>
      <c r="H13" s="143" t="s">
        <v>327</v>
      </c>
      <c r="I13" s="105">
        <f>I11</f>
        <v>0</v>
      </c>
    </row>
  </sheetData>
  <sheetProtection/>
  <mergeCells count="2">
    <mergeCell ref="D6:F6"/>
    <mergeCell ref="G6:I6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C1" s="48"/>
      <c r="G1" s="48"/>
      <c r="H1" s="132" t="s">
        <v>99</v>
      </c>
      <c r="I1" s="133" t="s">
        <v>390</v>
      </c>
    </row>
    <row r="2" spans="1:6" ht="12.75">
      <c r="A2" s="134"/>
      <c r="B2" s="48" t="s">
        <v>223</v>
      </c>
      <c r="F2" s="48"/>
    </row>
    <row r="3" ht="12.75">
      <c r="A3" s="174"/>
    </row>
    <row r="4" spans="1:9" ht="12.75">
      <c r="A4" s="134" t="s">
        <v>228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391" t="s">
        <v>233</v>
      </c>
      <c r="B7" s="392"/>
      <c r="C7" s="68" t="s">
        <v>105</v>
      </c>
      <c r="D7" s="58" t="s">
        <v>106</v>
      </c>
      <c r="E7" s="69" t="s">
        <v>84</v>
      </c>
      <c r="F7" s="70" t="s">
        <v>110</v>
      </c>
      <c r="G7" s="184" t="s">
        <v>106</v>
      </c>
      <c r="H7" s="184" t="s">
        <v>84</v>
      </c>
      <c r="I7" s="139" t="s">
        <v>110</v>
      </c>
    </row>
    <row r="8" spans="1:9" ht="12.75">
      <c r="A8" s="194" t="s">
        <v>229</v>
      </c>
      <c r="B8" s="265"/>
      <c r="C8" s="159" t="s">
        <v>111</v>
      </c>
      <c r="D8" s="185"/>
      <c r="E8" s="264"/>
      <c r="F8" s="51" t="s">
        <v>348</v>
      </c>
      <c r="G8" s="191"/>
      <c r="H8" s="191"/>
      <c r="I8" s="187">
        <f>G8*H8</f>
        <v>0</v>
      </c>
    </row>
    <row r="9" spans="1:9" ht="12.75">
      <c r="A9" s="194" t="s">
        <v>5</v>
      </c>
      <c r="B9" s="108"/>
      <c r="C9" s="151" t="s">
        <v>111</v>
      </c>
      <c r="D9" s="176"/>
      <c r="E9" s="51"/>
      <c r="F9" s="51" t="s">
        <v>348</v>
      </c>
      <c r="G9" s="151"/>
      <c r="H9" s="151"/>
      <c r="I9" s="188">
        <f>G9*H9</f>
        <v>0</v>
      </c>
    </row>
    <row r="10" spans="1:9" ht="12.75">
      <c r="A10" s="194" t="s">
        <v>230</v>
      </c>
      <c r="B10" s="108"/>
      <c r="C10" s="154" t="s">
        <v>111</v>
      </c>
      <c r="D10" s="91"/>
      <c r="E10" s="51"/>
      <c r="F10" s="51" t="s">
        <v>348</v>
      </c>
      <c r="G10" s="154"/>
      <c r="H10" s="154"/>
      <c r="I10" s="110">
        <f>G10*H10</f>
        <v>0</v>
      </c>
    </row>
    <row r="11" spans="1:9" ht="12.75">
      <c r="A11" s="194" t="s">
        <v>231</v>
      </c>
      <c r="B11" s="108"/>
      <c r="C11" s="154" t="s">
        <v>111</v>
      </c>
      <c r="D11" s="91"/>
      <c r="E11" s="51"/>
      <c r="F11" s="51" t="s">
        <v>348</v>
      </c>
      <c r="G11" s="154"/>
      <c r="H11" s="154"/>
      <c r="I11" s="110">
        <f>G11*H11</f>
        <v>0</v>
      </c>
    </row>
    <row r="12" spans="1:9" ht="13.5" thickBot="1">
      <c r="A12" s="142" t="s">
        <v>232</v>
      </c>
      <c r="B12" s="152"/>
      <c r="C12" s="151" t="s">
        <v>111</v>
      </c>
      <c r="D12" s="176"/>
      <c r="E12" s="51"/>
      <c r="F12" s="51" t="s">
        <v>348</v>
      </c>
      <c r="G12" s="151"/>
      <c r="H12" s="151"/>
      <c r="I12" s="188">
        <f>G12*H12</f>
        <v>0</v>
      </c>
    </row>
    <row r="13" spans="1:9" s="106" customFormat="1" ht="13.5" thickBot="1">
      <c r="A13" s="116"/>
      <c r="B13" s="115"/>
      <c r="C13" s="116"/>
      <c r="D13" s="116"/>
      <c r="E13" s="117"/>
      <c r="F13" s="100"/>
      <c r="G13" s="118"/>
      <c r="H13" s="143" t="s">
        <v>43</v>
      </c>
      <c r="I13" s="105">
        <f>SUM(I8:I12)</f>
        <v>0</v>
      </c>
    </row>
    <row r="14" spans="6:9" ht="13.5" thickBot="1">
      <c r="F14" s="114"/>
      <c r="G14" s="97"/>
      <c r="H14" s="143" t="s">
        <v>271</v>
      </c>
      <c r="I14" s="157"/>
    </row>
    <row r="15" spans="1:9" ht="13.5" thickBot="1">
      <c r="A15" s="48"/>
      <c r="B15" s="48"/>
      <c r="C15" s="48"/>
      <c r="D15" s="48"/>
      <c r="E15" s="80"/>
      <c r="F15" s="104"/>
      <c r="G15" s="100"/>
      <c r="H15" s="112" t="s">
        <v>483</v>
      </c>
      <c r="I15" s="113">
        <f>I14*I13</f>
        <v>0</v>
      </c>
    </row>
    <row r="16" spans="1:7" ht="13.5" thickBot="1">
      <c r="A16" s="48"/>
      <c r="B16" s="48"/>
      <c r="C16" s="48"/>
      <c r="D16" s="48"/>
      <c r="E16" s="48"/>
      <c r="F16" s="48"/>
      <c r="G16" s="48"/>
    </row>
    <row r="17" spans="6:9" ht="13.5" thickBot="1">
      <c r="F17" s="104"/>
      <c r="G17" s="118"/>
      <c r="H17" s="143" t="s">
        <v>326</v>
      </c>
      <c r="I17" s="105">
        <f>I15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391</v>
      </c>
    </row>
    <row r="2" spans="1:6" ht="12.75">
      <c r="A2" s="134"/>
      <c r="B2" s="48" t="s">
        <v>16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119</v>
      </c>
      <c r="C8" s="151"/>
      <c r="D8" s="73">
        <v>10</v>
      </c>
      <c r="E8" s="51">
        <v>35</v>
      </c>
      <c r="F8" s="75">
        <f>E8*D8</f>
        <v>350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3.5" thickBot="1">
      <c r="A12" s="48"/>
      <c r="B12" s="48"/>
      <c r="C12" s="48"/>
      <c r="D12" s="48"/>
      <c r="E12" s="48"/>
      <c r="F12" s="48"/>
      <c r="G12" s="48"/>
    </row>
    <row r="13" spans="6:9" ht="13.5" thickBot="1">
      <c r="F13" s="104"/>
      <c r="G13" s="118"/>
      <c r="H13" s="143" t="s">
        <v>327</v>
      </c>
      <c r="I13" s="105">
        <f>I11</f>
        <v>0</v>
      </c>
    </row>
    <row r="14" spans="1:7" ht="12.75">
      <c r="A14" s="48"/>
      <c r="B14" s="48"/>
      <c r="C14" s="48"/>
      <c r="D14" s="48"/>
      <c r="E14" s="48"/>
      <c r="F14" s="48"/>
      <c r="G14" s="48"/>
    </row>
    <row r="15" spans="1:7" ht="12.75">
      <c r="A15" s="48" t="s">
        <v>63</v>
      </c>
      <c r="B15" s="48"/>
      <c r="C15" s="48"/>
      <c r="D15" s="48"/>
      <c r="E15" s="48"/>
      <c r="F15" s="48"/>
      <c r="G15" s="48"/>
    </row>
    <row r="16" spans="1:7" ht="13.5" thickBot="1">
      <c r="A16" s="48"/>
      <c r="B16" s="48"/>
      <c r="C16" s="48"/>
      <c r="D16" s="48"/>
      <c r="E16" s="48"/>
      <c r="F16" s="48"/>
      <c r="G16" s="48"/>
    </row>
    <row r="17" spans="1:9" ht="13.5" customHeight="1">
      <c r="A17" s="62"/>
      <c r="B17" s="63"/>
      <c r="C17" s="64"/>
      <c r="D17" s="380" t="s">
        <v>260</v>
      </c>
      <c r="E17" s="388"/>
      <c r="F17" s="389"/>
      <c r="G17" s="383" t="s">
        <v>257</v>
      </c>
      <c r="H17" s="381"/>
      <c r="I17" s="390"/>
    </row>
    <row r="18" spans="1:9" ht="13.5" thickBot="1">
      <c r="A18" s="66" t="s">
        <v>95</v>
      </c>
      <c r="B18" s="67" t="s">
        <v>96</v>
      </c>
      <c r="C18" s="68" t="s">
        <v>105</v>
      </c>
      <c r="D18" s="58" t="s">
        <v>262</v>
      </c>
      <c r="E18" s="69" t="s">
        <v>97</v>
      </c>
      <c r="F18" s="70" t="s">
        <v>110</v>
      </c>
      <c r="G18" s="71" t="s">
        <v>262</v>
      </c>
      <c r="H18" s="71" t="s">
        <v>97</v>
      </c>
      <c r="I18" s="72" t="s">
        <v>110</v>
      </c>
    </row>
    <row r="19" spans="1:9" ht="13.5" thickBot="1">
      <c r="A19" s="150"/>
      <c r="B19" s="50" t="s">
        <v>119</v>
      </c>
      <c r="C19" s="151"/>
      <c r="D19" s="73">
        <v>4</v>
      </c>
      <c r="E19" s="74">
        <v>35</v>
      </c>
      <c r="F19" s="75">
        <f>E19*D19</f>
        <v>140</v>
      </c>
      <c r="G19" s="160"/>
      <c r="H19" s="149"/>
      <c r="I19" s="78">
        <f>H19*G19</f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43" t="s">
        <v>43</v>
      </c>
      <c r="I20" s="105">
        <f>SUM(I19:I19)</f>
        <v>0</v>
      </c>
    </row>
    <row r="21" spans="6:9" ht="13.5" thickBot="1">
      <c r="F21" s="114"/>
      <c r="G21" s="97"/>
      <c r="H21" s="143" t="s">
        <v>279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266</v>
      </c>
      <c r="I22" s="113">
        <f>I21*I20</f>
        <v>0</v>
      </c>
    </row>
    <row r="23" spans="1:7" ht="12.75">
      <c r="A23" s="80"/>
      <c r="B23" s="81"/>
      <c r="C23" s="80"/>
      <c r="D23" s="82"/>
      <c r="E23" s="83"/>
      <c r="F23" s="84"/>
      <c r="G23" s="85"/>
    </row>
    <row r="24" spans="1:7" ht="12.75">
      <c r="A24" s="48" t="s">
        <v>235</v>
      </c>
      <c r="B24" s="48"/>
      <c r="C24" s="48"/>
      <c r="D24" s="48"/>
      <c r="E24" s="48"/>
      <c r="F24" s="48"/>
      <c r="G24" s="48"/>
    </row>
    <row r="25" spans="1:7" ht="13.5" thickBot="1">
      <c r="A25" s="48"/>
      <c r="B25" s="48"/>
      <c r="C25" s="48"/>
      <c r="D25" s="48"/>
      <c r="E25" s="48"/>
      <c r="F25" s="48"/>
      <c r="G25" s="48"/>
    </row>
    <row r="26" spans="1:9" ht="13.5" customHeight="1">
      <c r="A26" s="62"/>
      <c r="B26" s="63" t="s">
        <v>254</v>
      </c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ht="13.5" thickBot="1">
      <c r="A27" s="66" t="s">
        <v>95</v>
      </c>
      <c r="B27" s="67" t="s">
        <v>263</v>
      </c>
      <c r="C27" s="68" t="s">
        <v>105</v>
      </c>
      <c r="D27" s="58" t="s">
        <v>259</v>
      </c>
      <c r="E27" s="69" t="s">
        <v>261</v>
      </c>
      <c r="F27" s="70" t="s">
        <v>110</v>
      </c>
      <c r="G27" s="71" t="s">
        <v>258</v>
      </c>
      <c r="H27" s="71" t="s">
        <v>261</v>
      </c>
      <c r="I27" s="72" t="s">
        <v>110</v>
      </c>
    </row>
    <row r="28" spans="1:9" ht="12.75">
      <c r="A28" s="161"/>
      <c r="B28" s="86" t="s">
        <v>255</v>
      </c>
      <c r="C28" s="159" t="s">
        <v>111</v>
      </c>
      <c r="D28" s="88">
        <v>250</v>
      </c>
      <c r="E28" s="89">
        <v>0.51</v>
      </c>
      <c r="F28" s="89">
        <f>D28*E28</f>
        <v>127.5</v>
      </c>
      <c r="G28" s="159"/>
      <c r="H28" s="159"/>
      <c r="I28" s="90">
        <f>G28*H28</f>
        <v>0</v>
      </c>
    </row>
    <row r="29" spans="1:9" ht="13.5" thickBot="1">
      <c r="A29" s="161"/>
      <c r="B29" s="86" t="s">
        <v>256</v>
      </c>
      <c r="C29" s="154" t="s">
        <v>111</v>
      </c>
      <c r="D29" s="91">
        <v>250</v>
      </c>
      <c r="E29" s="96">
        <v>0.75</v>
      </c>
      <c r="F29" s="92">
        <f>D29*E29</f>
        <v>187.5</v>
      </c>
      <c r="G29" s="154"/>
      <c r="H29" s="154"/>
      <c r="I29" s="93">
        <f>G29*H29</f>
        <v>0</v>
      </c>
    </row>
    <row r="30" spans="1:9" s="106" customFormat="1" ht="13.5" thickBot="1">
      <c r="A30" s="116"/>
      <c r="B30" s="115"/>
      <c r="C30" s="116"/>
      <c r="D30" s="116"/>
      <c r="E30" s="117"/>
      <c r="F30" s="100"/>
      <c r="G30" s="118"/>
      <c r="H30" s="143" t="s">
        <v>43</v>
      </c>
      <c r="I30" s="105">
        <f>SUM(I28:I29)</f>
        <v>0</v>
      </c>
    </row>
    <row r="31" spans="6:9" ht="13.5" thickBot="1">
      <c r="F31" s="114"/>
      <c r="G31" s="97"/>
      <c r="H31" s="143" t="s">
        <v>279</v>
      </c>
      <c r="I31" s="157"/>
    </row>
    <row r="32" spans="1:9" ht="13.5" thickBot="1">
      <c r="A32" s="48"/>
      <c r="B32" s="48"/>
      <c r="C32" s="48"/>
      <c r="D32" s="48"/>
      <c r="E32" s="80"/>
      <c r="F32" s="104"/>
      <c r="G32" s="100"/>
      <c r="H32" s="175" t="s">
        <v>268</v>
      </c>
      <c r="I32" s="113">
        <f>I31*I30</f>
        <v>0</v>
      </c>
    </row>
    <row r="34" ht="12.75">
      <c r="A34" s="61" t="s">
        <v>264</v>
      </c>
    </row>
    <row r="35" ht="13.5" thickBot="1"/>
    <row r="36" spans="1:9" ht="13.5" customHeight="1">
      <c r="A36" s="62"/>
      <c r="B36" s="63"/>
      <c r="C36" s="64"/>
      <c r="D36" s="380" t="s">
        <v>260</v>
      </c>
      <c r="E36" s="388"/>
      <c r="F36" s="389"/>
      <c r="G36" s="383" t="s">
        <v>257</v>
      </c>
      <c r="H36" s="381"/>
      <c r="I36" s="390"/>
    </row>
    <row r="37" spans="1:9" ht="13.5" thickBot="1">
      <c r="A37" s="66" t="s">
        <v>95</v>
      </c>
      <c r="B37" s="67" t="s">
        <v>96</v>
      </c>
      <c r="C37" s="68" t="s">
        <v>105</v>
      </c>
      <c r="D37" s="58" t="s">
        <v>65</v>
      </c>
      <c r="E37" s="69" t="s">
        <v>265</v>
      </c>
      <c r="F37" s="70" t="s">
        <v>110</v>
      </c>
      <c r="G37" s="71" t="s">
        <v>65</v>
      </c>
      <c r="H37" s="71" t="s">
        <v>84</v>
      </c>
      <c r="I37" s="72" t="s">
        <v>110</v>
      </c>
    </row>
    <row r="38" spans="1:9" ht="13.5" thickBot="1">
      <c r="A38" s="162"/>
      <c r="B38" s="50" t="s">
        <v>119</v>
      </c>
      <c r="C38" s="151"/>
      <c r="D38" s="73"/>
      <c r="E38" s="74">
        <v>129</v>
      </c>
      <c r="F38" s="75">
        <f>E38*D38</f>
        <v>0</v>
      </c>
      <c r="G38" s="160"/>
      <c r="H38" s="149"/>
      <c r="I38" s="78">
        <f>H38*G38</f>
        <v>0</v>
      </c>
    </row>
    <row r="39" spans="1:9" s="106" customFormat="1" ht="13.5" thickBot="1">
      <c r="A39" s="80" t="s">
        <v>64</v>
      </c>
      <c r="B39" s="115"/>
      <c r="C39" s="116"/>
      <c r="D39" s="116"/>
      <c r="E39" s="117"/>
      <c r="F39" s="100"/>
      <c r="G39" s="118"/>
      <c r="H39" s="143" t="s">
        <v>43</v>
      </c>
      <c r="I39" s="105">
        <f>SUM(I38:I38)</f>
        <v>0</v>
      </c>
    </row>
    <row r="40" spans="6:9" ht="13.5" thickBot="1">
      <c r="F40" s="114"/>
      <c r="G40" s="97"/>
      <c r="H40" s="143" t="s">
        <v>271</v>
      </c>
      <c r="I40" s="157"/>
    </row>
    <row r="41" spans="1:9" ht="13.5" thickBot="1">
      <c r="A41" s="48"/>
      <c r="B41" s="48"/>
      <c r="C41" s="48"/>
      <c r="D41" s="48"/>
      <c r="E41" s="80"/>
      <c r="F41" s="104"/>
      <c r="G41" s="100"/>
      <c r="H41" s="175" t="s">
        <v>269</v>
      </c>
      <c r="I41" s="113">
        <f>I40*I39</f>
        <v>0</v>
      </c>
    </row>
    <row r="42" spans="2:7" ht="12.75">
      <c r="B42" s="81"/>
      <c r="C42" s="80"/>
      <c r="D42" s="82"/>
      <c r="E42" s="83"/>
      <c r="F42" s="84"/>
      <c r="G42" s="85"/>
    </row>
    <row r="43" spans="1:7" ht="12.75">
      <c r="A43" s="48" t="s">
        <v>78</v>
      </c>
      <c r="B43" s="48"/>
      <c r="C43" s="48"/>
      <c r="D43" s="48"/>
      <c r="E43" s="48"/>
      <c r="F43" s="48"/>
      <c r="G43" s="48"/>
    </row>
    <row r="44" spans="1:7" ht="13.5" thickBot="1">
      <c r="A44" s="48"/>
      <c r="B44" s="48"/>
      <c r="C44" s="48"/>
      <c r="D44" s="48"/>
      <c r="E44" s="48"/>
      <c r="F44" s="48"/>
      <c r="G44" s="48"/>
    </row>
    <row r="45" spans="1:9" ht="13.5" customHeight="1">
      <c r="A45" s="62"/>
      <c r="B45" s="63"/>
      <c r="C45" s="64"/>
      <c r="D45" s="380" t="s">
        <v>260</v>
      </c>
      <c r="E45" s="388"/>
      <c r="F45" s="389"/>
      <c r="G45" s="383" t="s">
        <v>257</v>
      </c>
      <c r="H45" s="381"/>
      <c r="I45" s="390"/>
    </row>
    <row r="46" spans="1:9" ht="13.5" thickBot="1">
      <c r="A46" s="66" t="s">
        <v>95</v>
      </c>
      <c r="B46" s="67" t="s">
        <v>96</v>
      </c>
      <c r="C46" s="68" t="s">
        <v>105</v>
      </c>
      <c r="D46" s="58" t="s">
        <v>65</v>
      </c>
      <c r="E46" s="69" t="s">
        <v>265</v>
      </c>
      <c r="F46" s="70" t="s">
        <v>110</v>
      </c>
      <c r="G46" s="71" t="s">
        <v>65</v>
      </c>
      <c r="H46" s="71" t="s">
        <v>84</v>
      </c>
      <c r="I46" s="72" t="s">
        <v>110</v>
      </c>
    </row>
    <row r="47" spans="1:9" ht="13.5" thickBot="1">
      <c r="A47" s="162"/>
      <c r="B47" s="50" t="s">
        <v>119</v>
      </c>
      <c r="C47" s="151"/>
      <c r="D47" s="73"/>
      <c r="E47" s="74">
        <v>66</v>
      </c>
      <c r="F47" s="75">
        <f>E47*D47</f>
        <v>0</v>
      </c>
      <c r="G47" s="160"/>
      <c r="H47" s="149"/>
      <c r="I47" s="78">
        <f>H47*G47</f>
        <v>0</v>
      </c>
    </row>
    <row r="48" spans="1:9" s="106" customFormat="1" ht="13.5" thickBot="1">
      <c r="A48" s="80" t="s">
        <v>64</v>
      </c>
      <c r="B48" s="115"/>
      <c r="C48" s="116"/>
      <c r="D48" s="116"/>
      <c r="E48" s="117"/>
      <c r="F48" s="100"/>
      <c r="G48" s="118"/>
      <c r="H48" s="143" t="s">
        <v>43</v>
      </c>
      <c r="I48" s="105">
        <f>SUM(I47:I47)</f>
        <v>0</v>
      </c>
    </row>
    <row r="49" spans="6:9" ht="13.5" thickBot="1">
      <c r="F49" s="114"/>
      <c r="G49" s="97"/>
      <c r="H49" s="143" t="s">
        <v>271</v>
      </c>
      <c r="I49" s="157"/>
    </row>
    <row r="50" spans="1:9" ht="13.5" thickBot="1">
      <c r="A50" s="48"/>
      <c r="B50" s="48"/>
      <c r="C50" s="48"/>
      <c r="D50" s="48"/>
      <c r="E50" s="80"/>
      <c r="F50" s="104"/>
      <c r="G50" s="100"/>
      <c r="H50" s="175" t="s">
        <v>270</v>
      </c>
      <c r="I50" s="113">
        <f>I49*I48</f>
        <v>0</v>
      </c>
    </row>
    <row r="51" spans="2:5" ht="13.5" thickBot="1">
      <c r="B51" s="81"/>
      <c r="C51" s="80"/>
      <c r="D51" s="82"/>
      <c r="E51" s="83"/>
    </row>
    <row r="52" spans="6:9" ht="13.5" thickBot="1">
      <c r="F52" s="104"/>
      <c r="G52" s="118"/>
      <c r="H52" s="143" t="s">
        <v>305</v>
      </c>
      <c r="I52" s="105">
        <f>I50+I41+I32+I22+I13</f>
        <v>0</v>
      </c>
    </row>
  </sheetData>
  <sheetProtection/>
  <mergeCells count="10">
    <mergeCell ref="D45:F45"/>
    <mergeCell ref="G45:I45"/>
    <mergeCell ref="D6:F6"/>
    <mergeCell ref="G6:I6"/>
    <mergeCell ref="D17:F17"/>
    <mergeCell ref="G17:I17"/>
    <mergeCell ref="D26:F26"/>
    <mergeCell ref="G26:I26"/>
    <mergeCell ref="D36:F36"/>
    <mergeCell ref="G36:I36"/>
  </mergeCells>
  <printOptions horizontalCentered="1"/>
  <pageMargins left="0.5" right="0.5" top="1" bottom="0.75" header="0.5" footer="0.5"/>
  <pageSetup horizontalDpi="300" verticalDpi="300" orientation="landscape" scale="90" r:id="rId1"/>
  <rowBreaks count="1" manualBreakCount="1">
    <brk id="3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C1" s="133"/>
      <c r="G1" s="48"/>
      <c r="H1" s="132" t="s">
        <v>99</v>
      </c>
      <c r="I1" s="133" t="s">
        <v>392</v>
      </c>
    </row>
    <row r="2" spans="1:6" ht="12.75">
      <c r="A2" s="134"/>
      <c r="B2" s="48" t="s">
        <v>236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266" t="s">
        <v>100</v>
      </c>
      <c r="C8" s="151"/>
      <c r="D8" s="73">
        <v>2</v>
      </c>
      <c r="E8" s="51">
        <v>80</v>
      </c>
      <c r="F8" s="75">
        <f>E8*D8</f>
        <v>160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3.5" thickBot="1">
      <c r="A12" s="48"/>
      <c r="B12" s="48"/>
      <c r="C12" s="48"/>
      <c r="D12" s="48"/>
      <c r="E12" s="48"/>
      <c r="F12" s="48"/>
      <c r="G12" s="48"/>
    </row>
    <row r="13" spans="6:9" ht="13.5" thickBot="1">
      <c r="F13" s="104"/>
      <c r="G13" s="118"/>
      <c r="H13" s="143" t="s">
        <v>325</v>
      </c>
      <c r="I13" s="105">
        <f>I11</f>
        <v>0</v>
      </c>
    </row>
  </sheetData>
  <sheetProtection/>
  <mergeCells count="2">
    <mergeCell ref="D6:F6"/>
    <mergeCell ref="G6:I6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393</v>
      </c>
    </row>
    <row r="2" spans="1:6" ht="12.75">
      <c r="A2" s="134"/>
      <c r="B2" s="48" t="s">
        <v>224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2.5</v>
      </c>
      <c r="E8" s="51">
        <v>45</v>
      </c>
      <c r="F8" s="75">
        <f>E8*D8</f>
        <v>112.5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2.75">
      <c r="A17" s="49" t="s">
        <v>248</v>
      </c>
      <c r="B17" s="108"/>
      <c r="C17" s="159" t="s">
        <v>111</v>
      </c>
      <c r="D17" s="185">
        <v>1</v>
      </c>
      <c r="E17" s="51">
        <v>30</v>
      </c>
      <c r="F17" s="186">
        <f>D17*E17</f>
        <v>30</v>
      </c>
      <c r="G17" s="259"/>
      <c r="H17" s="259"/>
      <c r="I17" s="260">
        <f>G17*H17</f>
        <v>0</v>
      </c>
    </row>
    <row r="18" spans="1:9" ht="12.75">
      <c r="A18" s="49" t="s">
        <v>331</v>
      </c>
      <c r="B18" s="108"/>
      <c r="C18" s="151" t="s">
        <v>111</v>
      </c>
      <c r="D18" s="176">
        <v>1</v>
      </c>
      <c r="E18" s="51">
        <v>20</v>
      </c>
      <c r="F18" s="51">
        <f>D18*E18</f>
        <v>20</v>
      </c>
      <c r="G18" s="151"/>
      <c r="H18" s="151"/>
      <c r="I18" s="188">
        <f>G18*H18</f>
        <v>0</v>
      </c>
    </row>
    <row r="19" spans="1:9" ht="12.75">
      <c r="A19" s="49" t="s">
        <v>6</v>
      </c>
      <c r="B19" s="108"/>
      <c r="C19" s="154" t="s">
        <v>111</v>
      </c>
      <c r="D19" s="91">
        <v>2</v>
      </c>
      <c r="E19" s="51">
        <v>10</v>
      </c>
      <c r="F19" s="92">
        <f>D19*E19</f>
        <v>20</v>
      </c>
      <c r="G19" s="154"/>
      <c r="H19" s="154"/>
      <c r="I19" s="110">
        <f>G19*H19</f>
        <v>0</v>
      </c>
    </row>
    <row r="20" spans="1:9" ht="13.5" thickBot="1">
      <c r="A20" s="267" t="s">
        <v>249</v>
      </c>
      <c r="B20" s="108"/>
      <c r="C20" s="154" t="s">
        <v>111</v>
      </c>
      <c r="D20" s="91">
        <v>1</v>
      </c>
      <c r="E20" s="51">
        <v>30</v>
      </c>
      <c r="F20" s="92">
        <f>D20*E20</f>
        <v>30</v>
      </c>
      <c r="G20" s="154"/>
      <c r="H20" s="154"/>
      <c r="I20" s="110">
        <f>G20*H20</f>
        <v>0</v>
      </c>
    </row>
    <row r="21" spans="1:9" s="106" customFormat="1" ht="13.5" thickBot="1">
      <c r="A21" s="116" t="s">
        <v>330</v>
      </c>
      <c r="B21" s="115"/>
      <c r="C21" s="116"/>
      <c r="D21" s="116"/>
      <c r="E21" s="117"/>
      <c r="F21" s="100"/>
      <c r="G21" s="118"/>
      <c r="H21" s="143" t="s">
        <v>43</v>
      </c>
      <c r="I21" s="105">
        <f>SUM(I17:I20)</f>
        <v>0</v>
      </c>
    </row>
    <row r="22" spans="6:9" ht="13.5" thickBot="1">
      <c r="F22" s="114"/>
      <c r="G22" s="97"/>
      <c r="H22" s="143" t="s">
        <v>271</v>
      </c>
      <c r="I22" s="157"/>
    </row>
    <row r="23" spans="1:9" ht="13.5" thickBot="1">
      <c r="A23" s="48"/>
      <c r="B23" s="48"/>
      <c r="C23" s="48"/>
      <c r="D23" s="48"/>
      <c r="E23" s="80"/>
      <c r="F23" s="104"/>
      <c r="G23" s="100"/>
      <c r="H23" s="175" t="s">
        <v>267</v>
      </c>
      <c r="I23" s="113">
        <f>I22*I21</f>
        <v>0</v>
      </c>
    </row>
    <row r="25" spans="1:7" ht="12.75">
      <c r="A25" s="48" t="s">
        <v>63</v>
      </c>
      <c r="B25" s="48"/>
      <c r="C25" s="48"/>
      <c r="D25" s="48"/>
      <c r="E25" s="48"/>
      <c r="F25" s="48"/>
      <c r="G25" s="48"/>
    </row>
    <row r="26" spans="1:7" ht="13.5" thickBot="1">
      <c r="A26" s="48"/>
      <c r="B26" s="48"/>
      <c r="C26" s="48"/>
      <c r="D26" s="48"/>
      <c r="E26" s="48"/>
      <c r="F26" s="48"/>
      <c r="G26" s="48"/>
    </row>
    <row r="27" spans="1:9" ht="13.5" customHeight="1">
      <c r="A27" s="62"/>
      <c r="B27" s="63"/>
      <c r="C27" s="64"/>
      <c r="D27" s="380" t="s">
        <v>260</v>
      </c>
      <c r="E27" s="388"/>
      <c r="F27" s="389"/>
      <c r="G27" s="383" t="s">
        <v>257</v>
      </c>
      <c r="H27" s="381"/>
      <c r="I27" s="390"/>
    </row>
    <row r="28" spans="1:9" ht="13.5" thickBot="1">
      <c r="A28" s="66" t="s">
        <v>95</v>
      </c>
      <c r="B28" s="67" t="s">
        <v>96</v>
      </c>
      <c r="C28" s="68" t="s">
        <v>105</v>
      </c>
      <c r="D28" s="58" t="s">
        <v>262</v>
      </c>
      <c r="E28" s="69" t="s">
        <v>97</v>
      </c>
      <c r="F28" s="70" t="s">
        <v>110</v>
      </c>
      <c r="G28" s="71" t="s">
        <v>262</v>
      </c>
      <c r="H28" s="71" t="s">
        <v>97</v>
      </c>
      <c r="I28" s="72" t="s">
        <v>110</v>
      </c>
    </row>
    <row r="29" spans="1:9" ht="13.5" thickBot="1">
      <c r="A29" s="150"/>
      <c r="B29" s="50" t="s">
        <v>164</v>
      </c>
      <c r="C29" s="151"/>
      <c r="D29" s="73">
        <v>4</v>
      </c>
      <c r="E29" s="74">
        <v>45</v>
      </c>
      <c r="F29" s="75">
        <f>E29*D29</f>
        <v>180</v>
      </c>
      <c r="G29" s="160"/>
      <c r="H29" s="149"/>
      <c r="I29" s="78">
        <f>H29*G29</f>
        <v>0</v>
      </c>
    </row>
    <row r="30" spans="1:9" s="106" customFormat="1" ht="13.5" thickBot="1">
      <c r="A30" s="116"/>
      <c r="B30" s="115"/>
      <c r="C30" s="116"/>
      <c r="D30" s="116"/>
      <c r="E30" s="117"/>
      <c r="F30" s="100"/>
      <c r="G30" s="118"/>
      <c r="H30" s="143" t="s">
        <v>43</v>
      </c>
      <c r="I30" s="105">
        <f>SUM(I29:I29)</f>
        <v>0</v>
      </c>
    </row>
    <row r="31" spans="6:9" ht="13.5" thickBot="1">
      <c r="F31" s="114"/>
      <c r="G31" s="97"/>
      <c r="H31" s="143" t="s">
        <v>279</v>
      </c>
      <c r="I31" s="157"/>
    </row>
    <row r="32" spans="1:9" ht="13.5" thickBot="1">
      <c r="A32" s="48"/>
      <c r="B32" s="48"/>
      <c r="C32" s="48"/>
      <c r="D32" s="48"/>
      <c r="E32" s="80"/>
      <c r="F32" s="104"/>
      <c r="G32" s="100"/>
      <c r="H32" s="175" t="s">
        <v>266</v>
      </c>
      <c r="I32" s="113">
        <f>I31*I30</f>
        <v>0</v>
      </c>
    </row>
    <row r="33" spans="1:7" ht="12.75">
      <c r="A33" s="80"/>
      <c r="B33" s="81"/>
      <c r="C33" s="80"/>
      <c r="D33" s="82"/>
      <c r="E33" s="83"/>
      <c r="F33" s="84"/>
      <c r="G33" s="85"/>
    </row>
    <row r="34" spans="1:7" ht="12.75">
      <c r="A34" s="48" t="s">
        <v>235</v>
      </c>
      <c r="B34" s="48"/>
      <c r="C34" s="48"/>
      <c r="D34" s="48"/>
      <c r="E34" s="48"/>
      <c r="F34" s="48"/>
      <c r="G34" s="48"/>
    </row>
    <row r="35" spans="1:7" ht="13.5" thickBot="1">
      <c r="A35" s="48"/>
      <c r="B35" s="48"/>
      <c r="C35" s="48"/>
      <c r="D35" s="48"/>
      <c r="E35" s="48"/>
      <c r="F35" s="48"/>
      <c r="G35" s="48"/>
    </row>
    <row r="36" spans="1:9" ht="13.5" customHeight="1">
      <c r="A36" s="62"/>
      <c r="B36" s="63" t="s">
        <v>254</v>
      </c>
      <c r="C36" s="64"/>
      <c r="D36" s="380" t="s">
        <v>260</v>
      </c>
      <c r="E36" s="388"/>
      <c r="F36" s="389"/>
      <c r="G36" s="383" t="s">
        <v>257</v>
      </c>
      <c r="H36" s="381"/>
      <c r="I36" s="390"/>
    </row>
    <row r="37" spans="1:9" ht="13.5" thickBot="1">
      <c r="A37" s="66" t="s">
        <v>95</v>
      </c>
      <c r="B37" s="67" t="s">
        <v>263</v>
      </c>
      <c r="C37" s="68" t="s">
        <v>105</v>
      </c>
      <c r="D37" s="58" t="s">
        <v>259</v>
      </c>
      <c r="E37" s="69" t="s">
        <v>261</v>
      </c>
      <c r="F37" s="70" t="s">
        <v>110</v>
      </c>
      <c r="G37" s="71" t="s">
        <v>258</v>
      </c>
      <c r="H37" s="71" t="s">
        <v>261</v>
      </c>
      <c r="I37" s="72" t="s">
        <v>110</v>
      </c>
    </row>
    <row r="38" spans="1:9" ht="12.75">
      <c r="A38" s="161"/>
      <c r="B38" s="86" t="s">
        <v>255</v>
      </c>
      <c r="C38" s="159" t="s">
        <v>111</v>
      </c>
      <c r="D38" s="88">
        <v>250</v>
      </c>
      <c r="E38" s="89">
        <v>0.51</v>
      </c>
      <c r="F38" s="89">
        <f>D38*E38</f>
        <v>127.5</v>
      </c>
      <c r="G38" s="159"/>
      <c r="H38" s="159"/>
      <c r="I38" s="90">
        <f>G38*H38</f>
        <v>0</v>
      </c>
    </row>
    <row r="39" spans="1:9" ht="13.5" thickBot="1">
      <c r="A39" s="161"/>
      <c r="B39" s="86" t="s">
        <v>256</v>
      </c>
      <c r="C39" s="154" t="s">
        <v>111</v>
      </c>
      <c r="D39" s="91">
        <v>250</v>
      </c>
      <c r="E39" s="96">
        <v>0.75</v>
      </c>
      <c r="F39" s="92">
        <f>D39*E39</f>
        <v>187.5</v>
      </c>
      <c r="G39" s="154"/>
      <c r="H39" s="154"/>
      <c r="I39" s="93">
        <f>G39*H39</f>
        <v>0</v>
      </c>
    </row>
    <row r="40" spans="1:9" s="106" customFormat="1" ht="13.5" thickBot="1">
      <c r="A40" s="116"/>
      <c r="B40" s="115"/>
      <c r="C40" s="116"/>
      <c r="D40" s="116"/>
      <c r="E40" s="117"/>
      <c r="F40" s="100"/>
      <c r="G40" s="118"/>
      <c r="H40" s="143" t="s">
        <v>43</v>
      </c>
      <c r="I40" s="105">
        <f>SUM(I38:I39)</f>
        <v>0</v>
      </c>
    </row>
    <row r="41" spans="6:9" ht="13.5" thickBot="1">
      <c r="F41" s="114"/>
      <c r="G41" s="97"/>
      <c r="H41" s="143" t="s">
        <v>279</v>
      </c>
      <c r="I41" s="157"/>
    </row>
    <row r="42" spans="1:9" ht="13.5" thickBot="1">
      <c r="A42" s="48"/>
      <c r="B42" s="48"/>
      <c r="C42" s="48"/>
      <c r="D42" s="48"/>
      <c r="E42" s="80"/>
      <c r="F42" s="104"/>
      <c r="G42" s="100"/>
      <c r="H42" s="175" t="s">
        <v>268</v>
      </c>
      <c r="I42" s="113">
        <f>I41*I40</f>
        <v>0</v>
      </c>
    </row>
    <row r="44" ht="12.75">
      <c r="A44" s="61" t="s">
        <v>264</v>
      </c>
    </row>
    <row r="45" ht="13.5" thickBot="1"/>
    <row r="46" spans="1:9" ht="13.5" customHeight="1">
      <c r="A46" s="62"/>
      <c r="B46" s="63"/>
      <c r="C46" s="64"/>
      <c r="D46" s="380" t="s">
        <v>260</v>
      </c>
      <c r="E46" s="388"/>
      <c r="F46" s="389"/>
      <c r="G46" s="383" t="s">
        <v>257</v>
      </c>
      <c r="H46" s="381"/>
      <c r="I46" s="390"/>
    </row>
    <row r="47" spans="1:9" ht="13.5" thickBot="1">
      <c r="A47" s="66" t="s">
        <v>95</v>
      </c>
      <c r="B47" s="67" t="s">
        <v>96</v>
      </c>
      <c r="C47" s="68" t="s">
        <v>105</v>
      </c>
      <c r="D47" s="58" t="s">
        <v>65</v>
      </c>
      <c r="E47" s="69" t="s">
        <v>265</v>
      </c>
      <c r="F47" s="70" t="s">
        <v>110</v>
      </c>
      <c r="G47" s="71" t="s">
        <v>65</v>
      </c>
      <c r="H47" s="71" t="s">
        <v>84</v>
      </c>
      <c r="I47" s="72" t="s">
        <v>110</v>
      </c>
    </row>
    <row r="48" spans="1:9" ht="13.5" thickBot="1">
      <c r="A48" s="162"/>
      <c r="B48" s="50" t="s">
        <v>164</v>
      </c>
      <c r="C48" s="151"/>
      <c r="D48" s="73"/>
      <c r="E48" s="74">
        <v>129</v>
      </c>
      <c r="F48" s="75">
        <f>E48*D48</f>
        <v>0</v>
      </c>
      <c r="G48" s="160"/>
      <c r="H48" s="149"/>
      <c r="I48" s="78">
        <f>H48*G48</f>
        <v>0</v>
      </c>
    </row>
    <row r="49" spans="1:9" s="106" customFormat="1" ht="13.5" thickBot="1">
      <c r="A49" s="80" t="s">
        <v>64</v>
      </c>
      <c r="B49" s="115"/>
      <c r="C49" s="116"/>
      <c r="D49" s="116"/>
      <c r="E49" s="117"/>
      <c r="F49" s="100"/>
      <c r="G49" s="118"/>
      <c r="H49" s="143" t="s">
        <v>43</v>
      </c>
      <c r="I49" s="105">
        <f>SUM(I48:I48)</f>
        <v>0</v>
      </c>
    </row>
    <row r="50" spans="6:9" ht="13.5" thickBot="1">
      <c r="F50" s="114"/>
      <c r="G50" s="97"/>
      <c r="H50" s="143" t="s">
        <v>271</v>
      </c>
      <c r="I50" s="157"/>
    </row>
    <row r="51" spans="1:9" ht="13.5" thickBot="1">
      <c r="A51" s="48"/>
      <c r="B51" s="48"/>
      <c r="C51" s="48"/>
      <c r="D51" s="48"/>
      <c r="E51" s="80"/>
      <c r="F51" s="104"/>
      <c r="G51" s="100"/>
      <c r="H51" s="175" t="s">
        <v>269</v>
      </c>
      <c r="I51" s="113">
        <f>I50*I49</f>
        <v>0</v>
      </c>
    </row>
    <row r="52" spans="2:7" ht="12.75">
      <c r="B52" s="81"/>
      <c r="C52" s="80"/>
      <c r="D52" s="82"/>
      <c r="E52" s="83"/>
      <c r="F52" s="84"/>
      <c r="G52" s="85"/>
    </row>
    <row r="53" spans="1:7" ht="12.75">
      <c r="A53" s="48" t="s">
        <v>78</v>
      </c>
      <c r="B53" s="48"/>
      <c r="C53" s="48"/>
      <c r="D53" s="48"/>
      <c r="E53" s="48"/>
      <c r="F53" s="48"/>
      <c r="G53" s="48"/>
    </row>
    <row r="54" spans="1:7" ht="13.5" thickBot="1">
      <c r="A54" s="48"/>
      <c r="B54" s="48"/>
      <c r="C54" s="48"/>
      <c r="D54" s="48"/>
      <c r="E54" s="48"/>
      <c r="F54" s="48"/>
      <c r="G54" s="48"/>
    </row>
    <row r="55" spans="1:9" ht="13.5" customHeight="1">
      <c r="A55" s="62"/>
      <c r="B55" s="63"/>
      <c r="C55" s="64"/>
      <c r="D55" s="380" t="s">
        <v>260</v>
      </c>
      <c r="E55" s="388"/>
      <c r="F55" s="389"/>
      <c r="G55" s="383" t="s">
        <v>257</v>
      </c>
      <c r="H55" s="381"/>
      <c r="I55" s="390"/>
    </row>
    <row r="56" spans="1:9" ht="13.5" thickBot="1">
      <c r="A56" s="66" t="s">
        <v>95</v>
      </c>
      <c r="B56" s="67" t="s">
        <v>96</v>
      </c>
      <c r="C56" s="68" t="s">
        <v>105</v>
      </c>
      <c r="D56" s="58" t="s">
        <v>65</v>
      </c>
      <c r="E56" s="69" t="s">
        <v>265</v>
      </c>
      <c r="F56" s="70" t="s">
        <v>110</v>
      </c>
      <c r="G56" s="71" t="s">
        <v>65</v>
      </c>
      <c r="H56" s="71" t="s">
        <v>84</v>
      </c>
      <c r="I56" s="72" t="s">
        <v>110</v>
      </c>
    </row>
    <row r="57" spans="1:9" ht="13.5" thickBot="1">
      <c r="A57" s="162"/>
      <c r="B57" s="50" t="s">
        <v>164</v>
      </c>
      <c r="C57" s="151"/>
      <c r="D57" s="73"/>
      <c r="E57" s="74">
        <v>66</v>
      </c>
      <c r="F57" s="75">
        <f>E57*D57</f>
        <v>0</v>
      </c>
      <c r="G57" s="160"/>
      <c r="H57" s="149"/>
      <c r="I57" s="78">
        <f>H57*G57</f>
        <v>0</v>
      </c>
    </row>
    <row r="58" spans="1:9" s="106" customFormat="1" ht="13.5" thickBot="1">
      <c r="A58" s="80" t="s">
        <v>64</v>
      </c>
      <c r="B58" s="115"/>
      <c r="C58" s="116"/>
      <c r="D58" s="116"/>
      <c r="E58" s="117"/>
      <c r="F58" s="100"/>
      <c r="G58" s="118"/>
      <c r="H58" s="143" t="s">
        <v>43</v>
      </c>
      <c r="I58" s="105">
        <f>SUM(I57:I57)</f>
        <v>0</v>
      </c>
    </row>
    <row r="59" spans="6:9" ht="13.5" thickBot="1">
      <c r="F59" s="114"/>
      <c r="G59" s="97"/>
      <c r="H59" s="143" t="s">
        <v>271</v>
      </c>
      <c r="I59" s="157"/>
    </row>
    <row r="60" spans="1:9" ht="13.5" thickBot="1">
      <c r="A60" s="48"/>
      <c r="B60" s="48"/>
      <c r="C60" s="48"/>
      <c r="D60" s="48"/>
      <c r="E60" s="80"/>
      <c r="F60" s="104"/>
      <c r="G60" s="100"/>
      <c r="H60" s="175" t="s">
        <v>270</v>
      </c>
      <c r="I60" s="113">
        <f>I59*I58</f>
        <v>0</v>
      </c>
    </row>
    <row r="61" spans="2:5" ht="13.5" thickBot="1">
      <c r="B61" s="81"/>
      <c r="C61" s="80"/>
      <c r="D61" s="82"/>
      <c r="E61" s="83"/>
    </row>
    <row r="62" spans="6:9" ht="13.5" thickBot="1">
      <c r="F62" s="104"/>
      <c r="G62" s="118"/>
      <c r="H62" s="143" t="s">
        <v>304</v>
      </c>
      <c r="I62" s="105">
        <f>I60+I51+I42+I32+I23+I11</f>
        <v>0</v>
      </c>
    </row>
  </sheetData>
  <sheetProtection/>
  <mergeCells count="13">
    <mergeCell ref="G36:I36"/>
    <mergeCell ref="D46:F46"/>
    <mergeCell ref="G46:I46"/>
    <mergeCell ref="D6:F6"/>
    <mergeCell ref="G6:I6"/>
    <mergeCell ref="D15:F15"/>
    <mergeCell ref="G15:I15"/>
    <mergeCell ref="A16:B16"/>
    <mergeCell ref="D55:F55"/>
    <mergeCell ref="G55:I55"/>
    <mergeCell ref="D36:F36"/>
    <mergeCell ref="D27:F27"/>
    <mergeCell ref="G27:I27"/>
  </mergeCells>
  <printOptions horizontalCentered="1"/>
  <pageMargins left="0.5" right="0.5" top="1" bottom="0.25" header="0.5" footer="0.5"/>
  <pageSetup fitToHeight="0" fitToWidth="0" horizontalDpi="300" verticalDpi="300" orientation="landscape" scale="90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6384" width="9.33203125" style="1" customWidth="1"/>
  </cols>
  <sheetData>
    <row r="1" spans="1:9" ht="13.5" thickBot="1">
      <c r="A1" s="13" t="s">
        <v>98</v>
      </c>
      <c r="B1" s="3" t="s">
        <v>142</v>
      </c>
      <c r="H1" s="13" t="s">
        <v>99</v>
      </c>
      <c r="I1" s="22" t="s">
        <v>423</v>
      </c>
    </row>
    <row r="2" spans="1:7" ht="12.75">
      <c r="A2" s="2"/>
      <c r="B2" s="23" t="s">
        <v>220</v>
      </c>
      <c r="G2" s="4"/>
    </row>
    <row r="3" ht="12.75">
      <c r="A3" s="5"/>
    </row>
    <row r="4" ht="12.75">
      <c r="A4" s="1" t="s">
        <v>104</v>
      </c>
    </row>
    <row r="5" ht="13.5" thickBot="1"/>
    <row r="6" spans="1:9" s="61" customFormat="1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s="61" customFormat="1" ht="12.75" customHeight="1" thickBot="1">
      <c r="A7" s="386" t="s">
        <v>137</v>
      </c>
      <c r="B7" s="387"/>
      <c r="C7" s="68" t="s">
        <v>105</v>
      </c>
      <c r="D7" s="58" t="s">
        <v>259</v>
      </c>
      <c r="E7" s="69" t="s">
        <v>261</v>
      </c>
      <c r="F7" s="70" t="s">
        <v>110</v>
      </c>
      <c r="G7" s="71" t="s">
        <v>258</v>
      </c>
      <c r="H7" s="71" t="s">
        <v>261</v>
      </c>
      <c r="I7" s="72" t="s">
        <v>110</v>
      </c>
    </row>
    <row r="8" spans="1:9" s="61" customFormat="1" ht="12.75">
      <c r="A8" s="11" t="s">
        <v>149</v>
      </c>
      <c r="B8" s="135"/>
      <c r="C8" s="153"/>
      <c r="D8" s="111">
        <v>250</v>
      </c>
      <c r="E8" s="92">
        <v>2</v>
      </c>
      <c r="F8" s="92">
        <f>D8*E8</f>
        <v>500</v>
      </c>
      <c r="G8" s="155"/>
      <c r="H8" s="155"/>
      <c r="I8" s="110">
        <f>G8*H8</f>
        <v>0</v>
      </c>
    </row>
    <row r="9" spans="1:9" s="61" customFormat="1" ht="12.75">
      <c r="A9" s="9" t="s">
        <v>150</v>
      </c>
      <c r="B9" s="108"/>
      <c r="C9" s="154" t="s">
        <v>111</v>
      </c>
      <c r="D9" s="91">
        <v>250</v>
      </c>
      <c r="E9" s="92">
        <v>2.5</v>
      </c>
      <c r="F9" s="92">
        <f>D9*E9</f>
        <v>625</v>
      </c>
      <c r="G9" s="154"/>
      <c r="H9" s="154"/>
      <c r="I9" s="110">
        <f>G9*H9</f>
        <v>0</v>
      </c>
    </row>
    <row r="10" spans="1:9" s="61" customFormat="1" ht="13.5" thickBot="1">
      <c r="A10" s="28" t="s">
        <v>151</v>
      </c>
      <c r="B10" s="152"/>
      <c r="C10" s="154" t="s">
        <v>111</v>
      </c>
      <c r="D10" s="91">
        <v>250</v>
      </c>
      <c r="E10" s="96">
        <v>3.75</v>
      </c>
      <c r="F10" s="92">
        <f>D10*E10</f>
        <v>937.5</v>
      </c>
      <c r="G10" s="154"/>
      <c r="H10" s="154"/>
      <c r="I10" s="93">
        <f>G10*H10</f>
        <v>0</v>
      </c>
    </row>
    <row r="11" spans="1:9" s="106" customFormat="1" ht="13.5" thickBot="1">
      <c r="A11" s="116"/>
      <c r="B11" s="116"/>
      <c r="C11" s="115"/>
      <c r="D11" s="116"/>
      <c r="E11" s="117"/>
      <c r="F11" s="140"/>
      <c r="G11" s="107"/>
      <c r="H11" s="102" t="s">
        <v>268</v>
      </c>
      <c r="I11" s="105">
        <f>SUM(I8:I10)</f>
        <v>0</v>
      </c>
    </row>
    <row r="12" ht="13.5" thickBot="1"/>
    <row r="13" spans="6:9" ht="13.5" thickBot="1">
      <c r="F13" s="104"/>
      <c r="G13" s="118"/>
      <c r="H13" s="102" t="s">
        <v>274</v>
      </c>
      <c r="I13" s="105">
        <f>I11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1" header="0.5" footer="0.5"/>
  <pageSetup fitToHeight="0" fitToWidth="0"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394</v>
      </c>
    </row>
    <row r="2" spans="1:6" ht="12.75">
      <c r="A2" s="134"/>
      <c r="B2" s="48" t="s">
        <v>217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1</v>
      </c>
      <c r="E8" s="51">
        <v>45</v>
      </c>
      <c r="F8" s="75">
        <f>E8*D8</f>
        <v>45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3.5" thickBot="1">
      <c r="A17" s="49" t="s">
        <v>331</v>
      </c>
      <c r="B17" s="108"/>
      <c r="C17" s="151" t="s">
        <v>111</v>
      </c>
      <c r="D17" s="176">
        <v>1</v>
      </c>
      <c r="E17" s="51">
        <v>20</v>
      </c>
      <c r="F17" s="51">
        <f>D17*E17</f>
        <v>20</v>
      </c>
      <c r="G17" s="154"/>
      <c r="H17" s="154"/>
      <c r="I17" s="110">
        <f>G17*H17</f>
        <v>0</v>
      </c>
    </row>
    <row r="18" spans="1:9" s="106" customFormat="1" ht="13.5" thickBot="1">
      <c r="A18" s="116" t="s">
        <v>330</v>
      </c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271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267</v>
      </c>
      <c r="I20" s="113">
        <f>I19*I18</f>
        <v>0</v>
      </c>
    </row>
    <row r="22" spans="1:7" ht="12.75">
      <c r="A22" s="48" t="s">
        <v>63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/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96</v>
      </c>
      <c r="C25" s="68" t="s">
        <v>105</v>
      </c>
      <c r="D25" s="58" t="s">
        <v>262</v>
      </c>
      <c r="E25" s="69" t="s">
        <v>97</v>
      </c>
      <c r="F25" s="70" t="s">
        <v>110</v>
      </c>
      <c r="G25" s="71" t="s">
        <v>262</v>
      </c>
      <c r="H25" s="71" t="s">
        <v>97</v>
      </c>
      <c r="I25" s="72" t="s">
        <v>110</v>
      </c>
    </row>
    <row r="26" spans="1:9" ht="13.5" thickBot="1">
      <c r="A26" s="150"/>
      <c r="B26" s="50" t="s">
        <v>164</v>
      </c>
      <c r="C26" s="151"/>
      <c r="D26" s="73">
        <v>4</v>
      </c>
      <c r="E26" s="74">
        <v>45</v>
      </c>
      <c r="F26" s="75">
        <f>E26*D26</f>
        <v>180</v>
      </c>
      <c r="G26" s="160"/>
      <c r="H26" s="149"/>
      <c r="I26" s="78">
        <f>H26*G26</f>
        <v>0</v>
      </c>
    </row>
    <row r="27" spans="1:9" s="106" customFormat="1" ht="13.5" thickBot="1">
      <c r="A27" s="116"/>
      <c r="B27" s="115"/>
      <c r="C27" s="116"/>
      <c r="D27" s="116"/>
      <c r="E27" s="117"/>
      <c r="F27" s="100"/>
      <c r="G27" s="118"/>
      <c r="H27" s="143" t="s">
        <v>43</v>
      </c>
      <c r="I27" s="105">
        <f>SUM(I26:I26)</f>
        <v>0</v>
      </c>
    </row>
    <row r="28" spans="6:9" ht="13.5" thickBot="1">
      <c r="F28" s="114"/>
      <c r="G28" s="97"/>
      <c r="H28" s="143" t="s">
        <v>279</v>
      </c>
      <c r="I28" s="157"/>
    </row>
    <row r="29" spans="1:9" ht="13.5" thickBot="1">
      <c r="A29" s="48"/>
      <c r="B29" s="48"/>
      <c r="C29" s="48"/>
      <c r="D29" s="48"/>
      <c r="E29" s="80"/>
      <c r="F29" s="104"/>
      <c r="G29" s="100"/>
      <c r="H29" s="175" t="s">
        <v>266</v>
      </c>
      <c r="I29" s="113">
        <f>I28*I27</f>
        <v>0</v>
      </c>
    </row>
    <row r="30" spans="1:7" ht="12.75">
      <c r="A30" s="80"/>
      <c r="B30" s="81"/>
      <c r="C30" s="80"/>
      <c r="D30" s="82"/>
      <c r="E30" s="83"/>
      <c r="F30" s="84"/>
      <c r="G30" s="85"/>
    </row>
    <row r="31" spans="1:7" ht="12.75">
      <c r="A31" s="48" t="s">
        <v>235</v>
      </c>
      <c r="B31" s="48"/>
      <c r="C31" s="48"/>
      <c r="D31" s="48"/>
      <c r="E31" s="48"/>
      <c r="F31" s="48"/>
      <c r="G31" s="48"/>
    </row>
    <row r="32" spans="1:7" ht="13.5" thickBot="1">
      <c r="A32" s="48"/>
      <c r="B32" s="48"/>
      <c r="C32" s="48"/>
      <c r="D32" s="48"/>
      <c r="E32" s="48"/>
      <c r="F32" s="48"/>
      <c r="G32" s="48"/>
    </row>
    <row r="33" spans="1:9" ht="13.5" customHeight="1">
      <c r="A33" s="62"/>
      <c r="B33" s="63" t="s">
        <v>254</v>
      </c>
      <c r="C33" s="64"/>
      <c r="D33" s="380" t="s">
        <v>260</v>
      </c>
      <c r="E33" s="388"/>
      <c r="F33" s="389"/>
      <c r="G33" s="383" t="s">
        <v>257</v>
      </c>
      <c r="H33" s="381"/>
      <c r="I33" s="390"/>
    </row>
    <row r="34" spans="1:9" ht="13.5" thickBot="1">
      <c r="A34" s="66" t="s">
        <v>95</v>
      </c>
      <c r="B34" s="67" t="s">
        <v>263</v>
      </c>
      <c r="C34" s="68" t="s">
        <v>105</v>
      </c>
      <c r="D34" s="58" t="s">
        <v>259</v>
      </c>
      <c r="E34" s="69" t="s">
        <v>261</v>
      </c>
      <c r="F34" s="70" t="s">
        <v>110</v>
      </c>
      <c r="G34" s="71" t="s">
        <v>258</v>
      </c>
      <c r="H34" s="71" t="s">
        <v>261</v>
      </c>
      <c r="I34" s="72" t="s">
        <v>110</v>
      </c>
    </row>
    <row r="35" spans="1:9" ht="12.75">
      <c r="A35" s="161"/>
      <c r="B35" s="86" t="s">
        <v>255</v>
      </c>
      <c r="C35" s="159" t="s">
        <v>111</v>
      </c>
      <c r="D35" s="88">
        <v>250</v>
      </c>
      <c r="E35" s="89">
        <v>0.51</v>
      </c>
      <c r="F35" s="89">
        <f>D35*E35</f>
        <v>127.5</v>
      </c>
      <c r="G35" s="159"/>
      <c r="H35" s="159"/>
      <c r="I35" s="90">
        <f>G35*H35</f>
        <v>0</v>
      </c>
    </row>
    <row r="36" spans="1:9" ht="13.5" thickBot="1">
      <c r="A36" s="161"/>
      <c r="B36" s="86" t="s">
        <v>256</v>
      </c>
      <c r="C36" s="154" t="s">
        <v>111</v>
      </c>
      <c r="D36" s="91">
        <v>250</v>
      </c>
      <c r="E36" s="96">
        <v>0.75</v>
      </c>
      <c r="F36" s="92">
        <f>D36*E36</f>
        <v>187.5</v>
      </c>
      <c r="G36" s="154"/>
      <c r="H36" s="154"/>
      <c r="I36" s="93">
        <f>G36*H36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43" t="s">
        <v>43</v>
      </c>
      <c r="I37" s="105">
        <f>SUM(I35:I36)</f>
        <v>0</v>
      </c>
    </row>
    <row r="38" spans="6:9" ht="13.5" thickBot="1">
      <c r="F38" s="114"/>
      <c r="G38" s="97"/>
      <c r="H38" s="143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268</v>
      </c>
      <c r="I39" s="113">
        <f>I38*I37</f>
        <v>0</v>
      </c>
    </row>
    <row r="41" ht="12.75">
      <c r="A41" s="61" t="s">
        <v>264</v>
      </c>
    </row>
    <row r="42" ht="13.5" thickBot="1"/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164</v>
      </c>
      <c r="C45" s="151"/>
      <c r="D45" s="73"/>
      <c r="E45" s="74">
        <v>129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269</v>
      </c>
      <c r="I48" s="113">
        <f>I47*I46</f>
        <v>0</v>
      </c>
    </row>
    <row r="49" spans="2:7" ht="12.75">
      <c r="B49" s="81"/>
      <c r="C49" s="80"/>
      <c r="D49" s="82"/>
      <c r="E49" s="83"/>
      <c r="F49" s="84"/>
      <c r="G49" s="85"/>
    </row>
    <row r="50" spans="1:7" ht="12.75">
      <c r="A50" s="48" t="s">
        <v>78</v>
      </c>
      <c r="B50" s="48"/>
      <c r="C50" s="48"/>
      <c r="D50" s="48"/>
      <c r="E50" s="48"/>
      <c r="F50" s="48"/>
      <c r="G50" s="48"/>
    </row>
    <row r="51" spans="1:7" ht="13.5" thickBot="1">
      <c r="A51" s="48"/>
      <c r="B51" s="48"/>
      <c r="C51" s="48"/>
      <c r="D51" s="48"/>
      <c r="E51" s="48"/>
      <c r="F51" s="48"/>
      <c r="G51" s="48"/>
    </row>
    <row r="52" spans="1:9" ht="13.5" customHeight="1">
      <c r="A52" s="62"/>
      <c r="B52" s="63"/>
      <c r="C52" s="64"/>
      <c r="D52" s="380" t="s">
        <v>260</v>
      </c>
      <c r="E52" s="388"/>
      <c r="F52" s="389"/>
      <c r="G52" s="383" t="s">
        <v>257</v>
      </c>
      <c r="H52" s="381"/>
      <c r="I52" s="390"/>
    </row>
    <row r="53" spans="1:9" ht="13.5" thickBot="1">
      <c r="A53" s="66" t="s">
        <v>95</v>
      </c>
      <c r="B53" s="67" t="s">
        <v>96</v>
      </c>
      <c r="C53" s="68" t="s">
        <v>105</v>
      </c>
      <c r="D53" s="58" t="s">
        <v>65</v>
      </c>
      <c r="E53" s="69" t="s">
        <v>265</v>
      </c>
      <c r="F53" s="70" t="s">
        <v>110</v>
      </c>
      <c r="G53" s="71" t="s">
        <v>65</v>
      </c>
      <c r="H53" s="71" t="s">
        <v>84</v>
      </c>
      <c r="I53" s="72" t="s">
        <v>110</v>
      </c>
    </row>
    <row r="54" spans="1:9" ht="13.5" thickBot="1">
      <c r="A54" s="162"/>
      <c r="B54" s="50" t="s">
        <v>164</v>
      </c>
      <c r="C54" s="151"/>
      <c r="D54" s="73"/>
      <c r="E54" s="74">
        <v>66</v>
      </c>
      <c r="F54" s="75">
        <f>E54*D54</f>
        <v>0</v>
      </c>
      <c r="G54" s="160"/>
      <c r="H54" s="149"/>
      <c r="I54" s="78">
        <f>H54*G54</f>
        <v>0</v>
      </c>
    </row>
    <row r="55" spans="1:9" s="106" customFormat="1" ht="13.5" thickBot="1">
      <c r="A55" s="80" t="s">
        <v>64</v>
      </c>
      <c r="B55" s="115"/>
      <c r="C55" s="116"/>
      <c r="D55" s="116"/>
      <c r="E55" s="117"/>
      <c r="F55" s="100"/>
      <c r="G55" s="118"/>
      <c r="H55" s="143" t="s">
        <v>43</v>
      </c>
      <c r="I55" s="105">
        <f>SUM(I54:I54)</f>
        <v>0</v>
      </c>
    </row>
    <row r="56" spans="6:9" ht="13.5" thickBot="1">
      <c r="F56" s="114"/>
      <c r="G56" s="97"/>
      <c r="H56" s="143" t="s">
        <v>271</v>
      </c>
      <c r="I56" s="157"/>
    </row>
    <row r="57" spans="1:9" ht="13.5" thickBot="1">
      <c r="A57" s="48"/>
      <c r="B57" s="48"/>
      <c r="C57" s="48"/>
      <c r="D57" s="48"/>
      <c r="E57" s="80"/>
      <c r="F57" s="104"/>
      <c r="G57" s="100"/>
      <c r="H57" s="175" t="s">
        <v>270</v>
      </c>
      <c r="I57" s="113">
        <f>I56*I55</f>
        <v>0</v>
      </c>
    </row>
    <row r="58" spans="2:5" ht="13.5" thickBot="1">
      <c r="B58" s="81"/>
      <c r="C58" s="80"/>
      <c r="D58" s="82"/>
      <c r="E58" s="83"/>
    </row>
    <row r="59" spans="6:9" ht="13.5" thickBot="1">
      <c r="F59" s="104"/>
      <c r="G59" s="118"/>
      <c r="H59" s="143" t="s">
        <v>303</v>
      </c>
      <c r="I59" s="105">
        <f>I57+I48+I39+I29+I20+I11</f>
        <v>0</v>
      </c>
    </row>
  </sheetData>
  <sheetProtection/>
  <mergeCells count="13">
    <mergeCell ref="D52:F52"/>
    <mergeCell ref="G52:I52"/>
    <mergeCell ref="D43:F43"/>
    <mergeCell ref="G43:I43"/>
    <mergeCell ref="A16:B16"/>
    <mergeCell ref="D24:F24"/>
    <mergeCell ref="G24:I24"/>
    <mergeCell ref="D33:F33"/>
    <mergeCell ref="G33:I33"/>
    <mergeCell ref="D6:F6"/>
    <mergeCell ref="G6:I6"/>
    <mergeCell ref="D15:F15"/>
    <mergeCell ref="G15:I15"/>
  </mergeCells>
  <printOptions horizontalCentered="1"/>
  <pageMargins left="0.5" right="0.5" top="1" bottom="0.75" header="0.5" footer="0.5"/>
  <pageSetup horizontalDpi="300" verticalDpi="300" orientation="landscape" scale="90" r:id="rId1"/>
  <rowBreaks count="1" manualBreakCount="1">
    <brk id="39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395</v>
      </c>
    </row>
    <row r="2" spans="1:6" ht="12.75">
      <c r="A2" s="134"/>
      <c r="B2" s="48" t="s">
        <v>218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1</v>
      </c>
      <c r="E8" s="51">
        <v>45</v>
      </c>
      <c r="F8" s="75">
        <f>E8*D8</f>
        <v>45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3.5" thickBot="1">
      <c r="A17" s="49" t="s">
        <v>331</v>
      </c>
      <c r="B17" s="108"/>
      <c r="C17" s="151" t="s">
        <v>111</v>
      </c>
      <c r="D17" s="176">
        <v>1</v>
      </c>
      <c r="E17" s="51">
        <v>20</v>
      </c>
      <c r="F17" s="51">
        <f>D17*E17</f>
        <v>20</v>
      </c>
      <c r="G17" s="154"/>
      <c r="H17" s="154"/>
      <c r="I17" s="110">
        <f>G17*H17</f>
        <v>0</v>
      </c>
    </row>
    <row r="18" spans="1:9" s="106" customFormat="1" ht="13.5" thickBot="1">
      <c r="A18" s="116" t="s">
        <v>330</v>
      </c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271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267</v>
      </c>
      <c r="I20" s="113">
        <f>I19*I18</f>
        <v>0</v>
      </c>
    </row>
    <row r="22" spans="1:7" ht="12.75">
      <c r="A22" s="48" t="s">
        <v>63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/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96</v>
      </c>
      <c r="C25" s="68" t="s">
        <v>105</v>
      </c>
      <c r="D25" s="58" t="s">
        <v>262</v>
      </c>
      <c r="E25" s="69" t="s">
        <v>97</v>
      </c>
      <c r="F25" s="70" t="s">
        <v>110</v>
      </c>
      <c r="G25" s="71" t="s">
        <v>262</v>
      </c>
      <c r="H25" s="71" t="s">
        <v>97</v>
      </c>
      <c r="I25" s="72" t="s">
        <v>110</v>
      </c>
    </row>
    <row r="26" spans="1:9" ht="13.5" thickBot="1">
      <c r="A26" s="150"/>
      <c r="B26" s="50" t="s">
        <v>164</v>
      </c>
      <c r="C26" s="151"/>
      <c r="D26" s="73">
        <v>4</v>
      </c>
      <c r="E26" s="74">
        <v>45</v>
      </c>
      <c r="F26" s="75">
        <f>E26*D26</f>
        <v>180</v>
      </c>
      <c r="G26" s="160"/>
      <c r="H26" s="149"/>
      <c r="I26" s="78">
        <f>H26*G26</f>
        <v>0</v>
      </c>
    </row>
    <row r="27" spans="1:9" s="106" customFormat="1" ht="13.5" thickBot="1">
      <c r="A27" s="116"/>
      <c r="B27" s="115"/>
      <c r="C27" s="116"/>
      <c r="D27" s="116"/>
      <c r="E27" s="117"/>
      <c r="F27" s="100"/>
      <c r="G27" s="118"/>
      <c r="H27" s="143" t="s">
        <v>43</v>
      </c>
      <c r="I27" s="105">
        <f>SUM(I26:I26)</f>
        <v>0</v>
      </c>
    </row>
    <row r="28" spans="6:9" ht="13.5" thickBot="1">
      <c r="F28" s="114"/>
      <c r="G28" s="97"/>
      <c r="H28" s="143" t="s">
        <v>279</v>
      </c>
      <c r="I28" s="157"/>
    </row>
    <row r="29" spans="1:9" ht="13.5" thickBot="1">
      <c r="A29" s="48"/>
      <c r="B29" s="48"/>
      <c r="C29" s="48"/>
      <c r="D29" s="48"/>
      <c r="E29" s="80"/>
      <c r="F29" s="104"/>
      <c r="G29" s="100"/>
      <c r="H29" s="175" t="s">
        <v>266</v>
      </c>
      <c r="I29" s="113">
        <f>I28*I27</f>
        <v>0</v>
      </c>
    </row>
    <row r="30" spans="1:7" ht="12.75">
      <c r="A30" s="80"/>
      <c r="B30" s="81"/>
      <c r="C30" s="80"/>
      <c r="D30" s="82"/>
      <c r="E30" s="83"/>
      <c r="F30" s="84"/>
      <c r="G30" s="85"/>
    </row>
    <row r="31" spans="1:7" ht="12.75">
      <c r="A31" s="48" t="s">
        <v>235</v>
      </c>
      <c r="B31" s="48"/>
      <c r="C31" s="48"/>
      <c r="D31" s="48"/>
      <c r="E31" s="48"/>
      <c r="F31" s="48"/>
      <c r="G31" s="48"/>
    </row>
    <row r="32" spans="1:7" ht="13.5" thickBot="1">
      <c r="A32" s="48"/>
      <c r="B32" s="48"/>
      <c r="C32" s="48"/>
      <c r="D32" s="48"/>
      <c r="E32" s="48"/>
      <c r="F32" s="48"/>
      <c r="G32" s="48"/>
    </row>
    <row r="33" spans="1:9" ht="13.5" customHeight="1">
      <c r="A33" s="62"/>
      <c r="B33" s="63" t="s">
        <v>254</v>
      </c>
      <c r="C33" s="64"/>
      <c r="D33" s="380" t="s">
        <v>260</v>
      </c>
      <c r="E33" s="388"/>
      <c r="F33" s="389"/>
      <c r="G33" s="383" t="s">
        <v>257</v>
      </c>
      <c r="H33" s="381"/>
      <c r="I33" s="390"/>
    </row>
    <row r="34" spans="1:9" ht="13.5" thickBot="1">
      <c r="A34" s="66" t="s">
        <v>95</v>
      </c>
      <c r="B34" s="67" t="s">
        <v>263</v>
      </c>
      <c r="C34" s="68" t="s">
        <v>105</v>
      </c>
      <c r="D34" s="58" t="s">
        <v>259</v>
      </c>
      <c r="E34" s="69" t="s">
        <v>261</v>
      </c>
      <c r="F34" s="70" t="s">
        <v>110</v>
      </c>
      <c r="G34" s="71" t="s">
        <v>258</v>
      </c>
      <c r="H34" s="71" t="s">
        <v>261</v>
      </c>
      <c r="I34" s="72" t="s">
        <v>110</v>
      </c>
    </row>
    <row r="35" spans="1:9" ht="12.75">
      <c r="A35" s="161"/>
      <c r="B35" s="86" t="s">
        <v>255</v>
      </c>
      <c r="C35" s="159" t="s">
        <v>111</v>
      </c>
      <c r="D35" s="88">
        <v>250</v>
      </c>
      <c r="E35" s="89">
        <v>0.51</v>
      </c>
      <c r="F35" s="89">
        <f>D35*E35</f>
        <v>127.5</v>
      </c>
      <c r="G35" s="159"/>
      <c r="H35" s="159"/>
      <c r="I35" s="90">
        <f>G35*H35</f>
        <v>0</v>
      </c>
    </row>
    <row r="36" spans="1:9" ht="13.5" thickBot="1">
      <c r="A36" s="161"/>
      <c r="B36" s="86" t="s">
        <v>256</v>
      </c>
      <c r="C36" s="154" t="s">
        <v>111</v>
      </c>
      <c r="D36" s="91">
        <v>250</v>
      </c>
      <c r="E36" s="96">
        <v>0.75</v>
      </c>
      <c r="F36" s="92">
        <f>D36*E36</f>
        <v>187.5</v>
      </c>
      <c r="G36" s="154"/>
      <c r="H36" s="154"/>
      <c r="I36" s="93">
        <f>G36*H36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43" t="s">
        <v>43</v>
      </c>
      <c r="I37" s="105">
        <f>SUM(I35:I36)</f>
        <v>0</v>
      </c>
    </row>
    <row r="38" spans="6:9" ht="13.5" thickBot="1">
      <c r="F38" s="114"/>
      <c r="G38" s="97"/>
      <c r="H38" s="143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268</v>
      </c>
      <c r="I39" s="113">
        <f>I38*I37</f>
        <v>0</v>
      </c>
    </row>
    <row r="41" ht="12.75">
      <c r="A41" s="61" t="s">
        <v>264</v>
      </c>
    </row>
    <row r="42" ht="13.5" thickBot="1"/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164</v>
      </c>
      <c r="C45" s="151"/>
      <c r="D45" s="73"/>
      <c r="E45" s="74">
        <v>129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269</v>
      </c>
      <c r="I48" s="113">
        <f>I47*I46</f>
        <v>0</v>
      </c>
    </row>
    <row r="49" spans="2:7" ht="12.75">
      <c r="B49" s="81"/>
      <c r="C49" s="80"/>
      <c r="D49" s="82"/>
      <c r="E49" s="83"/>
      <c r="F49" s="84"/>
      <c r="G49" s="85"/>
    </row>
    <row r="50" spans="1:7" ht="12.75">
      <c r="A50" s="48" t="s">
        <v>78</v>
      </c>
      <c r="B50" s="48"/>
      <c r="C50" s="48"/>
      <c r="D50" s="48"/>
      <c r="E50" s="48"/>
      <c r="F50" s="48"/>
      <c r="G50" s="48"/>
    </row>
    <row r="51" spans="1:7" ht="13.5" thickBot="1">
      <c r="A51" s="48"/>
      <c r="B51" s="48"/>
      <c r="C51" s="48"/>
      <c r="D51" s="48"/>
      <c r="E51" s="48"/>
      <c r="F51" s="48"/>
      <c r="G51" s="48"/>
    </row>
    <row r="52" spans="1:9" ht="13.5" customHeight="1">
      <c r="A52" s="62"/>
      <c r="B52" s="63"/>
      <c r="C52" s="64"/>
      <c r="D52" s="380" t="s">
        <v>260</v>
      </c>
      <c r="E52" s="388"/>
      <c r="F52" s="389"/>
      <c r="G52" s="383" t="s">
        <v>257</v>
      </c>
      <c r="H52" s="381"/>
      <c r="I52" s="390"/>
    </row>
    <row r="53" spans="1:9" ht="13.5" thickBot="1">
      <c r="A53" s="66" t="s">
        <v>95</v>
      </c>
      <c r="B53" s="67" t="s">
        <v>96</v>
      </c>
      <c r="C53" s="68" t="s">
        <v>105</v>
      </c>
      <c r="D53" s="58" t="s">
        <v>65</v>
      </c>
      <c r="E53" s="69" t="s">
        <v>265</v>
      </c>
      <c r="F53" s="70" t="s">
        <v>110</v>
      </c>
      <c r="G53" s="71" t="s">
        <v>65</v>
      </c>
      <c r="H53" s="71" t="s">
        <v>84</v>
      </c>
      <c r="I53" s="72" t="s">
        <v>110</v>
      </c>
    </row>
    <row r="54" spans="1:9" ht="13.5" thickBot="1">
      <c r="A54" s="162"/>
      <c r="B54" s="50" t="s">
        <v>164</v>
      </c>
      <c r="C54" s="151"/>
      <c r="D54" s="73"/>
      <c r="E54" s="74">
        <v>66</v>
      </c>
      <c r="F54" s="75">
        <f>E54*D54</f>
        <v>0</v>
      </c>
      <c r="G54" s="160"/>
      <c r="H54" s="149"/>
      <c r="I54" s="78">
        <f>H54*G54</f>
        <v>0</v>
      </c>
    </row>
    <row r="55" spans="1:9" s="106" customFormat="1" ht="13.5" thickBot="1">
      <c r="A55" s="80" t="s">
        <v>64</v>
      </c>
      <c r="B55" s="115"/>
      <c r="C55" s="116"/>
      <c r="D55" s="116"/>
      <c r="E55" s="117"/>
      <c r="F55" s="100"/>
      <c r="G55" s="118"/>
      <c r="H55" s="143" t="s">
        <v>43</v>
      </c>
      <c r="I55" s="105">
        <f>SUM(I54:I54)</f>
        <v>0</v>
      </c>
    </row>
    <row r="56" spans="6:9" ht="13.5" thickBot="1">
      <c r="F56" s="114"/>
      <c r="G56" s="97"/>
      <c r="H56" s="143" t="s">
        <v>271</v>
      </c>
      <c r="I56" s="157"/>
    </row>
    <row r="57" spans="1:9" ht="13.5" thickBot="1">
      <c r="A57" s="48"/>
      <c r="B57" s="48"/>
      <c r="C57" s="48"/>
      <c r="D57" s="48"/>
      <c r="E57" s="80"/>
      <c r="F57" s="104"/>
      <c r="G57" s="100"/>
      <c r="H57" s="175" t="s">
        <v>270</v>
      </c>
      <c r="I57" s="113">
        <f>I56*I55</f>
        <v>0</v>
      </c>
    </row>
    <row r="58" spans="2:5" ht="13.5" thickBot="1">
      <c r="B58" s="81"/>
      <c r="C58" s="80"/>
      <c r="D58" s="82"/>
      <c r="E58" s="83"/>
    </row>
    <row r="59" spans="6:9" ht="13.5" thickBot="1">
      <c r="F59" s="104"/>
      <c r="G59" s="118"/>
      <c r="H59" s="143" t="s">
        <v>302</v>
      </c>
      <c r="I59" s="105">
        <f>I57+I48+I39+I29+I20+I11</f>
        <v>0</v>
      </c>
    </row>
  </sheetData>
  <sheetProtection/>
  <mergeCells count="13">
    <mergeCell ref="D52:F52"/>
    <mergeCell ref="G52:I52"/>
    <mergeCell ref="D43:F43"/>
    <mergeCell ref="G43:I43"/>
    <mergeCell ref="A16:B16"/>
    <mergeCell ref="D24:F24"/>
    <mergeCell ref="G24:I24"/>
    <mergeCell ref="D33:F33"/>
    <mergeCell ref="G33:I33"/>
    <mergeCell ref="D6:F6"/>
    <mergeCell ref="G6:I6"/>
    <mergeCell ref="D15:F15"/>
    <mergeCell ref="G15:I15"/>
  </mergeCells>
  <printOptions horizontalCentered="1"/>
  <pageMargins left="0.5" right="0.5" top="1" bottom="0.75" header="0.5" footer="0.5"/>
  <pageSetup horizontalDpi="300" verticalDpi="300" orientation="landscape" scale="90" r:id="rId1"/>
  <rowBreaks count="1" manualBreakCount="1">
    <brk id="3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73" t="s">
        <v>396</v>
      </c>
    </row>
    <row r="2" spans="1:6" ht="12.75">
      <c r="A2" s="134"/>
      <c r="B2" s="48" t="s">
        <v>212</v>
      </c>
      <c r="F2" s="48"/>
    </row>
    <row r="3" spans="1:6" ht="12.75">
      <c r="A3" s="134"/>
      <c r="B3" s="48"/>
      <c r="F3" s="48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1</v>
      </c>
      <c r="E8" s="51">
        <v>45</v>
      </c>
      <c r="F8" s="75">
        <f>E8*D8</f>
        <v>45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2.75">
      <c r="A17" s="49" t="s">
        <v>107</v>
      </c>
      <c r="B17" s="108"/>
      <c r="C17" s="151" t="s">
        <v>111</v>
      </c>
      <c r="D17" s="176">
        <v>1</v>
      </c>
      <c r="E17" s="51">
        <v>85</v>
      </c>
      <c r="F17" s="51">
        <f>D17*E17</f>
        <v>85</v>
      </c>
      <c r="G17" s="154"/>
      <c r="H17" s="154"/>
      <c r="I17" s="110">
        <f>G17*H17</f>
        <v>0</v>
      </c>
    </row>
    <row r="18" spans="1:9" ht="13.5" thickBot="1">
      <c r="A18" s="49" t="s">
        <v>331</v>
      </c>
      <c r="B18" s="108"/>
      <c r="C18" s="151" t="s">
        <v>111</v>
      </c>
      <c r="D18" s="176">
        <v>1</v>
      </c>
      <c r="E18" s="51">
        <v>20</v>
      </c>
      <c r="F18" s="51">
        <f>D18*E18</f>
        <v>20</v>
      </c>
      <c r="G18" s="151"/>
      <c r="H18" s="151"/>
      <c r="I18" s="188">
        <f>G18*H18</f>
        <v>0</v>
      </c>
    </row>
    <row r="19" spans="1:9" s="106" customFormat="1" ht="13.5" thickBot="1">
      <c r="A19" s="116" t="s">
        <v>330</v>
      </c>
      <c r="B19" s="115"/>
      <c r="C19" s="116"/>
      <c r="D19" s="116"/>
      <c r="E19" s="117"/>
      <c r="F19" s="100"/>
      <c r="G19" s="118"/>
      <c r="H19" s="143" t="s">
        <v>43</v>
      </c>
      <c r="I19" s="105">
        <f>SUM(I17:I18)</f>
        <v>0</v>
      </c>
    </row>
    <row r="20" spans="6:9" ht="13.5" thickBot="1">
      <c r="F20" s="114"/>
      <c r="G20" s="97"/>
      <c r="H20" s="143" t="s">
        <v>271</v>
      </c>
      <c r="I20" s="157"/>
    </row>
    <row r="21" spans="1:9" ht="13.5" thickBot="1">
      <c r="A21" s="48"/>
      <c r="B21" s="48"/>
      <c r="C21" s="48"/>
      <c r="D21" s="48"/>
      <c r="E21" s="80"/>
      <c r="F21" s="104"/>
      <c r="G21" s="100"/>
      <c r="H21" s="175" t="s">
        <v>267</v>
      </c>
      <c r="I21" s="113">
        <f>I20*I19</f>
        <v>0</v>
      </c>
    </row>
    <row r="23" spans="1:7" ht="12.75">
      <c r="A23" s="48" t="s">
        <v>63</v>
      </c>
      <c r="B23" s="48"/>
      <c r="C23" s="48"/>
      <c r="D23" s="48"/>
      <c r="E23" s="48"/>
      <c r="F23" s="48"/>
      <c r="G23" s="48"/>
    </row>
    <row r="24" spans="1:7" ht="13.5" thickBot="1">
      <c r="A24" s="48"/>
      <c r="B24" s="48"/>
      <c r="C24" s="48"/>
      <c r="D24" s="48"/>
      <c r="E24" s="48"/>
      <c r="F24" s="48"/>
      <c r="G24" s="48"/>
    </row>
    <row r="25" spans="1:9" ht="13.5" customHeight="1">
      <c r="A25" s="62"/>
      <c r="B25" s="63"/>
      <c r="C25" s="64"/>
      <c r="D25" s="380" t="s">
        <v>260</v>
      </c>
      <c r="E25" s="388"/>
      <c r="F25" s="389"/>
      <c r="G25" s="383" t="s">
        <v>257</v>
      </c>
      <c r="H25" s="381"/>
      <c r="I25" s="390"/>
    </row>
    <row r="26" spans="1:9" ht="13.5" thickBot="1">
      <c r="A26" s="66" t="s">
        <v>95</v>
      </c>
      <c r="B26" s="67" t="s">
        <v>96</v>
      </c>
      <c r="C26" s="68" t="s">
        <v>105</v>
      </c>
      <c r="D26" s="58" t="s">
        <v>262</v>
      </c>
      <c r="E26" s="69" t="s">
        <v>97</v>
      </c>
      <c r="F26" s="70" t="s">
        <v>110</v>
      </c>
      <c r="G26" s="71" t="s">
        <v>262</v>
      </c>
      <c r="H26" s="71" t="s">
        <v>97</v>
      </c>
      <c r="I26" s="72" t="s">
        <v>110</v>
      </c>
    </row>
    <row r="27" spans="1:9" ht="13.5" thickBot="1">
      <c r="A27" s="150"/>
      <c r="B27" s="50" t="s">
        <v>164</v>
      </c>
      <c r="C27" s="151"/>
      <c r="D27" s="73">
        <v>4</v>
      </c>
      <c r="E27" s="74">
        <v>45</v>
      </c>
      <c r="F27" s="75">
        <f>E27*D27</f>
        <v>180</v>
      </c>
      <c r="G27" s="160"/>
      <c r="H27" s="149"/>
      <c r="I27" s="78">
        <f>H27*G27</f>
        <v>0</v>
      </c>
    </row>
    <row r="28" spans="1:9" s="106" customFormat="1" ht="13.5" thickBot="1">
      <c r="A28" s="116"/>
      <c r="B28" s="115"/>
      <c r="C28" s="116"/>
      <c r="D28" s="116"/>
      <c r="E28" s="117"/>
      <c r="F28" s="100"/>
      <c r="G28" s="118"/>
      <c r="H28" s="143" t="s">
        <v>43</v>
      </c>
      <c r="I28" s="105">
        <f>SUM(I27:I27)</f>
        <v>0</v>
      </c>
    </row>
    <row r="29" spans="6:9" ht="13.5" thickBot="1">
      <c r="F29" s="114"/>
      <c r="G29" s="97"/>
      <c r="H29" s="143" t="s">
        <v>279</v>
      </c>
      <c r="I29" s="157"/>
    </row>
    <row r="30" spans="1:9" ht="13.5" thickBot="1">
      <c r="A30" s="48"/>
      <c r="B30" s="48"/>
      <c r="C30" s="48"/>
      <c r="D30" s="48"/>
      <c r="E30" s="80"/>
      <c r="F30" s="104"/>
      <c r="G30" s="100"/>
      <c r="H30" s="175" t="s">
        <v>266</v>
      </c>
      <c r="I30" s="113">
        <f>I29*I28</f>
        <v>0</v>
      </c>
    </row>
    <row r="31" spans="1:7" ht="12.75">
      <c r="A31" s="80"/>
      <c r="B31" s="81"/>
      <c r="C31" s="80"/>
      <c r="D31" s="82"/>
      <c r="E31" s="83"/>
      <c r="F31" s="84"/>
      <c r="G31" s="85"/>
    </row>
    <row r="32" spans="1:7" ht="12.75">
      <c r="A32" s="48" t="s">
        <v>235</v>
      </c>
      <c r="B32" s="48"/>
      <c r="C32" s="48"/>
      <c r="D32" s="48"/>
      <c r="E32" s="48"/>
      <c r="F32" s="48"/>
      <c r="G32" s="48"/>
    </row>
    <row r="33" spans="1:7" ht="13.5" thickBot="1">
      <c r="A33" s="48"/>
      <c r="B33" s="48"/>
      <c r="C33" s="48"/>
      <c r="D33" s="48"/>
      <c r="E33" s="48"/>
      <c r="F33" s="48"/>
      <c r="G33" s="48"/>
    </row>
    <row r="34" spans="1:9" ht="13.5" customHeight="1">
      <c r="A34" s="62"/>
      <c r="B34" s="63" t="s">
        <v>254</v>
      </c>
      <c r="C34" s="64"/>
      <c r="D34" s="380" t="s">
        <v>260</v>
      </c>
      <c r="E34" s="388"/>
      <c r="F34" s="389"/>
      <c r="G34" s="383" t="s">
        <v>257</v>
      </c>
      <c r="H34" s="381"/>
      <c r="I34" s="390"/>
    </row>
    <row r="35" spans="1:9" ht="13.5" thickBot="1">
      <c r="A35" s="66" t="s">
        <v>95</v>
      </c>
      <c r="B35" s="67" t="s">
        <v>263</v>
      </c>
      <c r="C35" s="68" t="s">
        <v>105</v>
      </c>
      <c r="D35" s="58" t="s">
        <v>259</v>
      </c>
      <c r="E35" s="69" t="s">
        <v>261</v>
      </c>
      <c r="F35" s="70" t="s">
        <v>110</v>
      </c>
      <c r="G35" s="71" t="s">
        <v>258</v>
      </c>
      <c r="H35" s="71" t="s">
        <v>261</v>
      </c>
      <c r="I35" s="72" t="s">
        <v>110</v>
      </c>
    </row>
    <row r="36" spans="1:9" ht="12.75">
      <c r="A36" s="161"/>
      <c r="B36" s="86" t="s">
        <v>255</v>
      </c>
      <c r="C36" s="159" t="s">
        <v>111</v>
      </c>
      <c r="D36" s="88">
        <v>250</v>
      </c>
      <c r="E36" s="89">
        <v>0.51</v>
      </c>
      <c r="F36" s="89">
        <f>D36*E36</f>
        <v>127.5</v>
      </c>
      <c r="G36" s="159"/>
      <c r="H36" s="159"/>
      <c r="I36" s="90">
        <f>G36*H36</f>
        <v>0</v>
      </c>
    </row>
    <row r="37" spans="1:9" ht="13.5" thickBot="1">
      <c r="A37" s="161"/>
      <c r="B37" s="86" t="s">
        <v>256</v>
      </c>
      <c r="C37" s="154" t="s">
        <v>111</v>
      </c>
      <c r="D37" s="91">
        <v>250</v>
      </c>
      <c r="E37" s="96">
        <v>0.75</v>
      </c>
      <c r="F37" s="92">
        <f>D37*E37</f>
        <v>187.5</v>
      </c>
      <c r="G37" s="154"/>
      <c r="H37" s="154"/>
      <c r="I37" s="93">
        <f>G37*H37</f>
        <v>0</v>
      </c>
    </row>
    <row r="38" spans="1:9" s="106" customFormat="1" ht="13.5" thickBot="1">
      <c r="A38" s="116"/>
      <c r="B38" s="115"/>
      <c r="C38" s="116"/>
      <c r="D38" s="116"/>
      <c r="E38" s="117"/>
      <c r="F38" s="100"/>
      <c r="G38" s="118"/>
      <c r="H38" s="143" t="s">
        <v>43</v>
      </c>
      <c r="I38" s="105">
        <f>SUM(I36:I37)</f>
        <v>0</v>
      </c>
    </row>
    <row r="39" spans="6:9" ht="13.5" thickBot="1">
      <c r="F39" s="114"/>
      <c r="G39" s="97"/>
      <c r="H39" s="143" t="s">
        <v>279</v>
      </c>
      <c r="I39" s="157"/>
    </row>
    <row r="40" spans="1:9" ht="13.5" thickBot="1">
      <c r="A40" s="48"/>
      <c r="B40" s="48"/>
      <c r="C40" s="48"/>
      <c r="D40" s="48"/>
      <c r="E40" s="80"/>
      <c r="F40" s="104"/>
      <c r="G40" s="100"/>
      <c r="H40" s="175" t="s">
        <v>268</v>
      </c>
      <c r="I40" s="113">
        <f>I39*I38</f>
        <v>0</v>
      </c>
    </row>
    <row r="42" ht="12.75">
      <c r="A42" s="61" t="s">
        <v>264</v>
      </c>
    </row>
    <row r="43" ht="13.5" thickBot="1"/>
    <row r="44" spans="1:9" ht="13.5" customHeight="1">
      <c r="A44" s="62"/>
      <c r="B44" s="63"/>
      <c r="C44" s="64"/>
      <c r="D44" s="380" t="s">
        <v>260</v>
      </c>
      <c r="E44" s="388"/>
      <c r="F44" s="389"/>
      <c r="G44" s="383" t="s">
        <v>257</v>
      </c>
      <c r="H44" s="381"/>
      <c r="I44" s="390"/>
    </row>
    <row r="45" spans="1:9" ht="13.5" thickBot="1">
      <c r="A45" s="66" t="s">
        <v>95</v>
      </c>
      <c r="B45" s="67" t="s">
        <v>96</v>
      </c>
      <c r="C45" s="68" t="s">
        <v>105</v>
      </c>
      <c r="D45" s="58" t="s">
        <v>65</v>
      </c>
      <c r="E45" s="69" t="s">
        <v>265</v>
      </c>
      <c r="F45" s="70" t="s">
        <v>110</v>
      </c>
      <c r="G45" s="71" t="s">
        <v>65</v>
      </c>
      <c r="H45" s="71" t="s">
        <v>84</v>
      </c>
      <c r="I45" s="72" t="s">
        <v>110</v>
      </c>
    </row>
    <row r="46" spans="1:9" ht="13.5" thickBot="1">
      <c r="A46" s="162"/>
      <c r="B46" s="50" t="s">
        <v>164</v>
      </c>
      <c r="C46" s="151"/>
      <c r="D46" s="73"/>
      <c r="E46" s="74">
        <v>129</v>
      </c>
      <c r="F46" s="75">
        <f>E46*D46</f>
        <v>0</v>
      </c>
      <c r="G46" s="160"/>
      <c r="H46" s="149"/>
      <c r="I46" s="78">
        <f>H46*G46</f>
        <v>0</v>
      </c>
    </row>
    <row r="47" spans="1:9" s="106" customFormat="1" ht="13.5" thickBot="1">
      <c r="A47" s="80" t="s">
        <v>64</v>
      </c>
      <c r="B47" s="115"/>
      <c r="C47" s="116"/>
      <c r="D47" s="116"/>
      <c r="E47" s="117"/>
      <c r="F47" s="100"/>
      <c r="G47" s="118"/>
      <c r="H47" s="143" t="s">
        <v>43</v>
      </c>
      <c r="I47" s="105">
        <f>SUM(I46:I46)</f>
        <v>0</v>
      </c>
    </row>
    <row r="48" spans="6:9" ht="13.5" thickBot="1">
      <c r="F48" s="114"/>
      <c r="G48" s="97"/>
      <c r="H48" s="143" t="s">
        <v>271</v>
      </c>
      <c r="I48" s="157"/>
    </row>
    <row r="49" spans="1:9" ht="13.5" thickBot="1">
      <c r="A49" s="48"/>
      <c r="B49" s="48"/>
      <c r="C49" s="48"/>
      <c r="D49" s="48"/>
      <c r="E49" s="80"/>
      <c r="F49" s="104"/>
      <c r="G49" s="100"/>
      <c r="H49" s="175" t="s">
        <v>269</v>
      </c>
      <c r="I49" s="113">
        <f>I48*I47</f>
        <v>0</v>
      </c>
    </row>
    <row r="50" spans="2:7" ht="12.75">
      <c r="B50" s="81"/>
      <c r="C50" s="80"/>
      <c r="D50" s="82"/>
      <c r="E50" s="83"/>
      <c r="F50" s="84"/>
      <c r="G50" s="85"/>
    </row>
    <row r="51" spans="1:7" ht="12.75">
      <c r="A51" s="48" t="s">
        <v>78</v>
      </c>
      <c r="B51" s="48"/>
      <c r="C51" s="48"/>
      <c r="D51" s="48"/>
      <c r="E51" s="48"/>
      <c r="F51" s="48"/>
      <c r="G51" s="48"/>
    </row>
    <row r="52" spans="1:7" ht="13.5" thickBot="1">
      <c r="A52" s="48"/>
      <c r="B52" s="48"/>
      <c r="C52" s="48"/>
      <c r="D52" s="48"/>
      <c r="E52" s="48"/>
      <c r="F52" s="48"/>
      <c r="G52" s="48"/>
    </row>
    <row r="53" spans="1:9" ht="13.5" customHeight="1">
      <c r="A53" s="62"/>
      <c r="B53" s="63"/>
      <c r="C53" s="64"/>
      <c r="D53" s="380" t="s">
        <v>260</v>
      </c>
      <c r="E53" s="388"/>
      <c r="F53" s="389"/>
      <c r="G53" s="383" t="s">
        <v>257</v>
      </c>
      <c r="H53" s="381"/>
      <c r="I53" s="390"/>
    </row>
    <row r="54" spans="1:9" ht="13.5" thickBot="1">
      <c r="A54" s="66" t="s">
        <v>95</v>
      </c>
      <c r="B54" s="67" t="s">
        <v>96</v>
      </c>
      <c r="C54" s="68" t="s">
        <v>105</v>
      </c>
      <c r="D54" s="58" t="s">
        <v>65</v>
      </c>
      <c r="E54" s="69" t="s">
        <v>265</v>
      </c>
      <c r="F54" s="70" t="s">
        <v>110</v>
      </c>
      <c r="G54" s="71" t="s">
        <v>65</v>
      </c>
      <c r="H54" s="71" t="s">
        <v>84</v>
      </c>
      <c r="I54" s="72" t="s">
        <v>110</v>
      </c>
    </row>
    <row r="55" spans="1:9" ht="13.5" thickBot="1">
      <c r="A55" s="162"/>
      <c r="B55" s="50" t="s">
        <v>164</v>
      </c>
      <c r="C55" s="151"/>
      <c r="D55" s="73"/>
      <c r="E55" s="74">
        <v>66</v>
      </c>
      <c r="F55" s="75">
        <f>E55*D55</f>
        <v>0</v>
      </c>
      <c r="G55" s="160"/>
      <c r="H55" s="149"/>
      <c r="I55" s="78">
        <f>H55*G55</f>
        <v>0</v>
      </c>
    </row>
    <row r="56" spans="1:9" s="106" customFormat="1" ht="13.5" thickBot="1">
      <c r="A56" s="80" t="s">
        <v>64</v>
      </c>
      <c r="B56" s="115"/>
      <c r="C56" s="116"/>
      <c r="D56" s="116"/>
      <c r="E56" s="117"/>
      <c r="F56" s="100"/>
      <c r="G56" s="118"/>
      <c r="H56" s="143" t="s">
        <v>43</v>
      </c>
      <c r="I56" s="105">
        <f>SUM(I55:I55)</f>
        <v>0</v>
      </c>
    </row>
    <row r="57" spans="6:9" ht="13.5" thickBot="1">
      <c r="F57" s="114"/>
      <c r="G57" s="97"/>
      <c r="H57" s="143" t="s">
        <v>271</v>
      </c>
      <c r="I57" s="157"/>
    </row>
    <row r="58" spans="1:9" ht="13.5" thickBot="1">
      <c r="A58" s="48"/>
      <c r="B58" s="48"/>
      <c r="C58" s="48"/>
      <c r="D58" s="48"/>
      <c r="E58" s="80"/>
      <c r="F58" s="104"/>
      <c r="G58" s="100"/>
      <c r="H58" s="175" t="s">
        <v>270</v>
      </c>
      <c r="I58" s="113">
        <f>I57*I56</f>
        <v>0</v>
      </c>
    </row>
    <row r="59" spans="2:5" ht="13.5" thickBot="1">
      <c r="B59" s="81"/>
      <c r="C59" s="80"/>
      <c r="D59" s="82"/>
      <c r="E59" s="83"/>
    </row>
    <row r="60" spans="6:9" ht="13.5" thickBot="1">
      <c r="F60" s="104"/>
      <c r="G60" s="118"/>
      <c r="H60" s="143" t="s">
        <v>301</v>
      </c>
      <c r="I60" s="105">
        <f>I58+I49+I40+I30+I21+I11</f>
        <v>0</v>
      </c>
    </row>
    <row r="61" ht="12.75">
      <c r="A61" s="174"/>
    </row>
  </sheetData>
  <sheetProtection/>
  <mergeCells count="13">
    <mergeCell ref="D53:F53"/>
    <mergeCell ref="G53:I53"/>
    <mergeCell ref="D44:F44"/>
    <mergeCell ref="G44:I44"/>
    <mergeCell ref="A16:B16"/>
    <mergeCell ref="D25:F25"/>
    <mergeCell ref="G25:I25"/>
    <mergeCell ref="D34:F34"/>
    <mergeCell ref="G34:I34"/>
    <mergeCell ref="D6:F6"/>
    <mergeCell ref="G6:I6"/>
    <mergeCell ref="D15:F15"/>
    <mergeCell ref="G15:I15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397</v>
      </c>
    </row>
    <row r="2" spans="1:6" ht="12.75">
      <c r="A2" s="134"/>
      <c r="B2" s="48" t="s">
        <v>207</v>
      </c>
      <c r="F2" s="48"/>
    </row>
    <row r="3" ht="12.75">
      <c r="A3" s="174"/>
    </row>
    <row r="4" spans="1:9" ht="12.75">
      <c r="A4" s="48" t="s">
        <v>109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26.25" thickBot="1">
      <c r="A7" s="391" t="s">
        <v>138</v>
      </c>
      <c r="B7" s="392"/>
      <c r="C7" s="68" t="s">
        <v>105</v>
      </c>
      <c r="D7" s="58" t="s">
        <v>106</v>
      </c>
      <c r="E7" s="69" t="s">
        <v>332</v>
      </c>
      <c r="F7" s="70" t="s">
        <v>110</v>
      </c>
      <c r="G7" s="256" t="s">
        <v>106</v>
      </c>
      <c r="H7" s="362" t="s">
        <v>486</v>
      </c>
      <c r="I7" s="257" t="s">
        <v>110</v>
      </c>
    </row>
    <row r="8" spans="1:9" ht="12.75">
      <c r="A8" s="109" t="s">
        <v>133</v>
      </c>
      <c r="B8" s="108"/>
      <c r="C8" s="159" t="s">
        <v>111</v>
      </c>
      <c r="D8" s="185"/>
      <c r="E8" s="51">
        <v>90</v>
      </c>
      <c r="F8" s="186">
        <f aca="true" t="shared" si="0" ref="F8:F19">D8*E8</f>
        <v>0</v>
      </c>
      <c r="G8" s="259"/>
      <c r="H8" s="259"/>
      <c r="I8" s="260">
        <f aca="true" t="shared" si="1" ref="I8:I19">G8*H8</f>
        <v>0</v>
      </c>
    </row>
    <row r="9" spans="1:9" ht="12.75">
      <c r="A9" s="49" t="s">
        <v>134</v>
      </c>
      <c r="B9" s="108"/>
      <c r="C9" s="151" t="s">
        <v>111</v>
      </c>
      <c r="D9" s="176"/>
      <c r="E9" s="51">
        <v>130</v>
      </c>
      <c r="F9" s="51">
        <f t="shared" si="0"/>
        <v>0</v>
      </c>
      <c r="G9" s="151"/>
      <c r="H9" s="151"/>
      <c r="I9" s="188">
        <f t="shared" si="1"/>
        <v>0</v>
      </c>
    </row>
    <row r="10" spans="1:9" ht="12.75">
      <c r="A10" s="49" t="s">
        <v>156</v>
      </c>
      <c r="B10" s="108"/>
      <c r="C10" s="154" t="s">
        <v>111</v>
      </c>
      <c r="D10" s="91"/>
      <c r="E10" s="51">
        <v>130</v>
      </c>
      <c r="F10" s="92">
        <f t="shared" si="0"/>
        <v>0</v>
      </c>
      <c r="G10" s="154"/>
      <c r="H10" s="154"/>
      <c r="I10" s="110">
        <f t="shared" si="1"/>
        <v>0</v>
      </c>
    </row>
    <row r="11" spans="1:9" ht="12.75">
      <c r="A11" s="49" t="s">
        <v>135</v>
      </c>
      <c r="B11" s="108"/>
      <c r="C11" s="151" t="s">
        <v>111</v>
      </c>
      <c r="D11" s="176"/>
      <c r="E11" s="51">
        <v>75</v>
      </c>
      <c r="F11" s="51">
        <f t="shared" si="0"/>
        <v>0</v>
      </c>
      <c r="G11" s="151"/>
      <c r="H11" s="151"/>
      <c r="I11" s="188">
        <f t="shared" si="1"/>
        <v>0</v>
      </c>
    </row>
    <row r="12" spans="1:9" ht="12.75">
      <c r="A12" s="49" t="s">
        <v>136</v>
      </c>
      <c r="B12" s="108"/>
      <c r="C12" s="154" t="s">
        <v>111</v>
      </c>
      <c r="D12" s="91"/>
      <c r="E12" s="51">
        <v>75</v>
      </c>
      <c r="F12" s="92">
        <f t="shared" si="0"/>
        <v>0</v>
      </c>
      <c r="G12" s="154"/>
      <c r="H12" s="154"/>
      <c r="I12" s="110">
        <f t="shared" si="1"/>
        <v>0</v>
      </c>
    </row>
    <row r="13" spans="1:9" ht="12.75">
      <c r="A13" s="49" t="s">
        <v>155</v>
      </c>
      <c r="B13" s="108"/>
      <c r="C13" s="154" t="s">
        <v>111</v>
      </c>
      <c r="D13" s="91"/>
      <c r="E13" s="51">
        <v>400</v>
      </c>
      <c r="F13" s="92">
        <f t="shared" si="0"/>
        <v>0</v>
      </c>
      <c r="G13" s="154"/>
      <c r="H13" s="154"/>
      <c r="I13" s="110">
        <f t="shared" si="1"/>
        <v>0</v>
      </c>
    </row>
    <row r="14" spans="1:9" ht="12.75">
      <c r="A14" s="49" t="s">
        <v>139</v>
      </c>
      <c r="B14" s="108"/>
      <c r="C14" s="151" t="s">
        <v>111</v>
      </c>
      <c r="D14" s="176"/>
      <c r="E14" s="51">
        <v>52</v>
      </c>
      <c r="F14" s="51">
        <f t="shared" si="0"/>
        <v>0</v>
      </c>
      <c r="G14" s="151"/>
      <c r="H14" s="151"/>
      <c r="I14" s="188">
        <f t="shared" si="1"/>
        <v>0</v>
      </c>
    </row>
    <row r="15" spans="1:9" ht="12.75">
      <c r="A15" s="49" t="s">
        <v>192</v>
      </c>
      <c r="B15" s="108"/>
      <c r="C15" s="154" t="s">
        <v>111</v>
      </c>
      <c r="D15" s="91"/>
      <c r="E15" s="51">
        <v>37</v>
      </c>
      <c r="F15" s="92">
        <f t="shared" si="0"/>
        <v>0</v>
      </c>
      <c r="G15" s="154"/>
      <c r="H15" s="154"/>
      <c r="I15" s="110">
        <f t="shared" si="1"/>
        <v>0</v>
      </c>
    </row>
    <row r="16" spans="1:9" ht="12.75">
      <c r="A16" s="49" t="s">
        <v>157</v>
      </c>
      <c r="B16" s="108"/>
      <c r="C16" s="151" t="s">
        <v>111</v>
      </c>
      <c r="D16" s="176"/>
      <c r="E16" s="51">
        <v>37</v>
      </c>
      <c r="F16" s="51">
        <f t="shared" si="0"/>
        <v>0</v>
      </c>
      <c r="G16" s="151"/>
      <c r="H16" s="151"/>
      <c r="I16" s="188">
        <f t="shared" si="1"/>
        <v>0</v>
      </c>
    </row>
    <row r="17" spans="1:9" ht="12.75">
      <c r="A17" s="194" t="s">
        <v>158</v>
      </c>
      <c r="B17" s="108"/>
      <c r="C17" s="154" t="s">
        <v>111</v>
      </c>
      <c r="D17" s="91"/>
      <c r="E17" s="74">
        <v>17</v>
      </c>
      <c r="F17" s="92">
        <f t="shared" si="0"/>
        <v>0</v>
      </c>
      <c r="G17" s="154"/>
      <c r="H17" s="154"/>
      <c r="I17" s="110">
        <f t="shared" si="1"/>
        <v>0</v>
      </c>
    </row>
    <row r="18" spans="1:9" ht="12.75">
      <c r="A18" s="357" t="s">
        <v>484</v>
      </c>
      <c r="B18" s="108"/>
      <c r="C18" s="154"/>
      <c r="D18" s="91"/>
      <c r="E18" s="74">
        <v>400</v>
      </c>
      <c r="F18" s="92">
        <f t="shared" si="0"/>
        <v>0</v>
      </c>
      <c r="G18" s="154"/>
      <c r="H18" s="154"/>
      <c r="I18" s="110">
        <f t="shared" si="1"/>
        <v>0</v>
      </c>
    </row>
    <row r="19" spans="1:9" ht="13.5" thickBot="1">
      <c r="A19" s="361" t="s">
        <v>485</v>
      </c>
      <c r="B19" s="108"/>
      <c r="C19" s="151" t="s">
        <v>111</v>
      </c>
      <c r="D19" s="176"/>
      <c r="E19" s="183">
        <v>1900</v>
      </c>
      <c r="F19" s="51">
        <f t="shared" si="0"/>
        <v>0</v>
      </c>
      <c r="G19" s="151"/>
      <c r="H19" s="363"/>
      <c r="I19" s="188">
        <f t="shared" si="1"/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75" t="s">
        <v>335</v>
      </c>
      <c r="I20" s="105">
        <f>SUM(I8:I19)</f>
        <v>0</v>
      </c>
    </row>
    <row r="22" spans="1:7" ht="12.75">
      <c r="A22" s="48" t="s">
        <v>63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/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96</v>
      </c>
      <c r="C25" s="68" t="s">
        <v>105</v>
      </c>
      <c r="D25" s="58" t="s">
        <v>262</v>
      </c>
      <c r="E25" s="69" t="s">
        <v>97</v>
      </c>
      <c r="F25" s="70" t="s">
        <v>110</v>
      </c>
      <c r="G25" s="71" t="s">
        <v>262</v>
      </c>
      <c r="H25" s="71" t="s">
        <v>97</v>
      </c>
      <c r="I25" s="72" t="s">
        <v>110</v>
      </c>
    </row>
    <row r="26" spans="1:9" ht="13.5" thickBot="1">
      <c r="A26" s="150"/>
      <c r="B26" s="268" t="s">
        <v>164</v>
      </c>
      <c r="C26" s="151"/>
      <c r="D26" s="73">
        <v>4</v>
      </c>
      <c r="E26" s="74">
        <v>45</v>
      </c>
      <c r="F26" s="75">
        <f>E26*D26</f>
        <v>180</v>
      </c>
      <c r="G26" s="160"/>
      <c r="H26" s="149"/>
      <c r="I26" s="78">
        <f>H26*G26</f>
        <v>0</v>
      </c>
    </row>
    <row r="27" spans="1:9" s="106" customFormat="1" ht="13.5" thickBot="1">
      <c r="A27" s="116"/>
      <c r="B27" s="115"/>
      <c r="C27" s="116"/>
      <c r="D27" s="116"/>
      <c r="E27" s="117"/>
      <c r="F27" s="100"/>
      <c r="G27" s="118"/>
      <c r="H27" s="143" t="s">
        <v>43</v>
      </c>
      <c r="I27" s="105">
        <f>SUM(I26:I26)</f>
        <v>0</v>
      </c>
    </row>
    <row r="28" spans="6:9" ht="13.5" thickBot="1">
      <c r="F28" s="114"/>
      <c r="G28" s="97"/>
      <c r="H28" s="143" t="s">
        <v>279</v>
      </c>
      <c r="I28" s="157"/>
    </row>
    <row r="29" spans="1:9" ht="13.5" thickBot="1">
      <c r="A29" s="48"/>
      <c r="B29" s="48"/>
      <c r="C29" s="48"/>
      <c r="D29" s="48"/>
      <c r="E29" s="80"/>
      <c r="F29" s="104"/>
      <c r="G29" s="100"/>
      <c r="H29" s="175" t="s">
        <v>266</v>
      </c>
      <c r="I29" s="113">
        <f>I28*I27</f>
        <v>0</v>
      </c>
    </row>
    <row r="30" spans="1:7" ht="12.75">
      <c r="A30" s="80"/>
      <c r="B30" s="81"/>
      <c r="C30" s="80"/>
      <c r="D30" s="82"/>
      <c r="E30" s="83"/>
      <c r="F30" s="84"/>
      <c r="G30" s="85"/>
    </row>
    <row r="31" spans="1:7" ht="12.75">
      <c r="A31" s="48" t="s">
        <v>235</v>
      </c>
      <c r="B31" s="48"/>
      <c r="C31" s="48"/>
      <c r="D31" s="48"/>
      <c r="E31" s="48"/>
      <c r="F31" s="48"/>
      <c r="G31" s="48"/>
    </row>
    <row r="32" spans="1:7" ht="13.5" thickBot="1">
      <c r="A32" s="48"/>
      <c r="B32" s="48"/>
      <c r="C32" s="48"/>
      <c r="D32" s="48"/>
      <c r="E32" s="48"/>
      <c r="F32" s="48"/>
      <c r="G32" s="48"/>
    </row>
    <row r="33" spans="1:9" ht="13.5" customHeight="1">
      <c r="A33" s="62"/>
      <c r="B33" s="63" t="s">
        <v>254</v>
      </c>
      <c r="C33" s="64"/>
      <c r="D33" s="380" t="s">
        <v>260</v>
      </c>
      <c r="E33" s="388"/>
      <c r="F33" s="389"/>
      <c r="G33" s="383" t="s">
        <v>257</v>
      </c>
      <c r="H33" s="381"/>
      <c r="I33" s="390"/>
    </row>
    <row r="34" spans="1:9" ht="13.5" thickBot="1">
      <c r="A34" s="66" t="s">
        <v>95</v>
      </c>
      <c r="B34" s="67" t="s">
        <v>263</v>
      </c>
      <c r="C34" s="68" t="s">
        <v>105</v>
      </c>
      <c r="D34" s="58" t="s">
        <v>259</v>
      </c>
      <c r="E34" s="69" t="s">
        <v>261</v>
      </c>
      <c r="F34" s="70" t="s">
        <v>110</v>
      </c>
      <c r="G34" s="71" t="s">
        <v>258</v>
      </c>
      <c r="H34" s="71" t="s">
        <v>261</v>
      </c>
      <c r="I34" s="72" t="s">
        <v>110</v>
      </c>
    </row>
    <row r="35" spans="1:9" ht="12.75">
      <c r="A35" s="161"/>
      <c r="B35" s="86" t="s">
        <v>255</v>
      </c>
      <c r="C35" s="159" t="s">
        <v>111</v>
      </c>
      <c r="D35" s="88">
        <v>250</v>
      </c>
      <c r="E35" s="89">
        <v>0.51</v>
      </c>
      <c r="F35" s="89">
        <f>D35*E35</f>
        <v>127.5</v>
      </c>
      <c r="G35" s="159"/>
      <c r="H35" s="159"/>
      <c r="I35" s="90">
        <f>G35*H35</f>
        <v>0</v>
      </c>
    </row>
    <row r="36" spans="1:9" ht="13.5" thickBot="1">
      <c r="A36" s="161"/>
      <c r="B36" s="86" t="s">
        <v>256</v>
      </c>
      <c r="C36" s="154" t="s">
        <v>111</v>
      </c>
      <c r="D36" s="91">
        <v>250</v>
      </c>
      <c r="E36" s="96">
        <v>0.75</v>
      </c>
      <c r="F36" s="92">
        <f>D36*E36</f>
        <v>187.5</v>
      </c>
      <c r="G36" s="154"/>
      <c r="H36" s="154"/>
      <c r="I36" s="93">
        <f>G36*H36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43" t="s">
        <v>43</v>
      </c>
      <c r="I37" s="105">
        <f>SUM(I35:I36)</f>
        <v>0</v>
      </c>
    </row>
    <row r="38" spans="6:9" ht="13.5" thickBot="1">
      <c r="F38" s="114"/>
      <c r="G38" s="97"/>
      <c r="H38" s="143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268</v>
      </c>
      <c r="I39" s="113">
        <f>I38*I37</f>
        <v>0</v>
      </c>
    </row>
    <row r="40" spans="2:5" ht="13.5" thickBot="1">
      <c r="B40" s="81"/>
      <c r="C40" s="80"/>
      <c r="D40" s="82"/>
      <c r="E40" s="83"/>
    </row>
    <row r="41" spans="6:9" ht="13.5" thickBot="1">
      <c r="F41" s="104"/>
      <c r="G41" s="118"/>
      <c r="H41" s="143" t="s">
        <v>349</v>
      </c>
      <c r="I41" s="105">
        <f>I39+I29+I20</f>
        <v>0</v>
      </c>
    </row>
  </sheetData>
  <sheetProtection/>
  <mergeCells count="7">
    <mergeCell ref="D33:F33"/>
    <mergeCell ref="G33:I33"/>
    <mergeCell ref="D6:F6"/>
    <mergeCell ref="G6:I6"/>
    <mergeCell ref="A7:B7"/>
    <mergeCell ref="D24:F24"/>
    <mergeCell ref="G24:I24"/>
  </mergeCells>
  <printOptions horizontalCentered="1"/>
  <pageMargins left="0.5" right="0.5" top="1" bottom="0.25" header="0.5" footer="0.5"/>
  <pageSetup fitToHeight="0" fitToWidth="0" horizontalDpi="300" verticalDpi="300" orientation="landscape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398</v>
      </c>
    </row>
    <row r="2" spans="1:6" ht="12.75">
      <c r="A2" s="134"/>
      <c r="B2" s="48" t="s">
        <v>219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2</v>
      </c>
      <c r="E8" s="51">
        <v>45</v>
      </c>
      <c r="F8" s="75">
        <f>E8*D8</f>
        <v>90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2.75">
      <c r="A17" s="49" t="s">
        <v>248</v>
      </c>
      <c r="B17" s="108"/>
      <c r="C17" s="151" t="s">
        <v>111</v>
      </c>
      <c r="D17" s="176">
        <v>1</v>
      </c>
      <c r="E17" s="51">
        <v>30</v>
      </c>
      <c r="F17" s="51">
        <f>D17*E17</f>
        <v>30</v>
      </c>
      <c r="G17" s="154"/>
      <c r="H17" s="154"/>
      <c r="I17" s="110">
        <f>G17*H17</f>
        <v>0</v>
      </c>
    </row>
    <row r="18" spans="1:9" ht="12.75">
      <c r="A18" s="49" t="s">
        <v>331</v>
      </c>
      <c r="B18" s="108"/>
      <c r="C18" s="151" t="s">
        <v>111</v>
      </c>
      <c r="D18" s="176">
        <v>1</v>
      </c>
      <c r="E18" s="51">
        <v>20</v>
      </c>
      <c r="F18" s="51">
        <f>D18*E18</f>
        <v>20</v>
      </c>
      <c r="G18" s="151"/>
      <c r="H18" s="151"/>
      <c r="I18" s="188">
        <f>G18*H18</f>
        <v>0</v>
      </c>
    </row>
    <row r="19" spans="1:9" ht="12.75">
      <c r="A19" s="49" t="s">
        <v>7</v>
      </c>
      <c r="B19" s="108"/>
      <c r="C19" s="151" t="s">
        <v>111</v>
      </c>
      <c r="D19" s="176">
        <v>1</v>
      </c>
      <c r="E19" s="51">
        <v>25</v>
      </c>
      <c r="F19" s="51">
        <f>D19*E19</f>
        <v>25</v>
      </c>
      <c r="G19" s="151"/>
      <c r="H19" s="151"/>
      <c r="I19" s="188">
        <f>G19*H19</f>
        <v>0</v>
      </c>
    </row>
    <row r="20" spans="1:9" ht="13.5" thickBot="1">
      <c r="A20" s="267" t="s">
        <v>124</v>
      </c>
      <c r="B20" s="108"/>
      <c r="C20" s="151" t="s">
        <v>111</v>
      </c>
      <c r="D20" s="176">
        <v>1</v>
      </c>
      <c r="E20" s="51">
        <v>10</v>
      </c>
      <c r="F20" s="51">
        <f>D20*E20</f>
        <v>10</v>
      </c>
      <c r="G20" s="151"/>
      <c r="H20" s="151"/>
      <c r="I20" s="188">
        <f>G20*H20</f>
        <v>0</v>
      </c>
    </row>
    <row r="21" spans="1:9" s="106" customFormat="1" ht="13.5" thickBot="1">
      <c r="A21" s="116" t="s">
        <v>330</v>
      </c>
      <c r="B21" s="115"/>
      <c r="C21" s="116"/>
      <c r="D21" s="116"/>
      <c r="E21" s="117"/>
      <c r="F21" s="100"/>
      <c r="G21" s="118"/>
      <c r="H21" s="143" t="s">
        <v>43</v>
      </c>
      <c r="I21" s="105">
        <f>SUM(I17:I20)</f>
        <v>0</v>
      </c>
    </row>
    <row r="22" spans="6:9" ht="13.5" thickBot="1">
      <c r="F22" s="114"/>
      <c r="G22" s="97"/>
      <c r="H22" s="143" t="s">
        <v>271</v>
      </c>
      <c r="I22" s="157"/>
    </row>
    <row r="23" spans="1:9" ht="13.5" thickBot="1">
      <c r="A23" s="48"/>
      <c r="B23" s="48"/>
      <c r="C23" s="48"/>
      <c r="D23" s="48"/>
      <c r="E23" s="80"/>
      <c r="F23" s="104"/>
      <c r="G23" s="100"/>
      <c r="H23" s="175" t="s">
        <v>267</v>
      </c>
      <c r="I23" s="113">
        <f>I22*I21</f>
        <v>0</v>
      </c>
    </row>
    <row r="25" spans="1:7" ht="12.75">
      <c r="A25" s="48" t="s">
        <v>63</v>
      </c>
      <c r="B25" s="48"/>
      <c r="C25" s="48"/>
      <c r="D25" s="48"/>
      <c r="E25" s="48"/>
      <c r="F25" s="48"/>
      <c r="G25" s="48"/>
    </row>
    <row r="26" spans="1:7" ht="13.5" thickBot="1">
      <c r="A26" s="48"/>
      <c r="B26" s="48"/>
      <c r="C26" s="48"/>
      <c r="D26" s="48"/>
      <c r="E26" s="48"/>
      <c r="F26" s="48"/>
      <c r="G26" s="48"/>
    </row>
    <row r="27" spans="1:9" ht="13.5" customHeight="1">
      <c r="A27" s="62"/>
      <c r="B27" s="63"/>
      <c r="C27" s="64"/>
      <c r="D27" s="380" t="s">
        <v>260</v>
      </c>
      <c r="E27" s="388"/>
      <c r="F27" s="389"/>
      <c r="G27" s="383" t="s">
        <v>257</v>
      </c>
      <c r="H27" s="381"/>
      <c r="I27" s="390"/>
    </row>
    <row r="28" spans="1:9" ht="13.5" thickBot="1">
      <c r="A28" s="66" t="s">
        <v>95</v>
      </c>
      <c r="B28" s="67" t="s">
        <v>96</v>
      </c>
      <c r="C28" s="68" t="s">
        <v>105</v>
      </c>
      <c r="D28" s="58" t="s">
        <v>262</v>
      </c>
      <c r="E28" s="69" t="s">
        <v>97</v>
      </c>
      <c r="F28" s="70" t="s">
        <v>110</v>
      </c>
      <c r="G28" s="71" t="s">
        <v>262</v>
      </c>
      <c r="H28" s="71" t="s">
        <v>97</v>
      </c>
      <c r="I28" s="72" t="s">
        <v>110</v>
      </c>
    </row>
    <row r="29" spans="1:9" ht="13.5" thickBot="1">
      <c r="A29" s="150"/>
      <c r="B29" s="50" t="s">
        <v>164</v>
      </c>
      <c r="C29" s="151"/>
      <c r="D29" s="73">
        <v>4</v>
      </c>
      <c r="E29" s="74">
        <v>45</v>
      </c>
      <c r="F29" s="75">
        <f>E29*D29</f>
        <v>180</v>
      </c>
      <c r="G29" s="160"/>
      <c r="H29" s="149"/>
      <c r="I29" s="78">
        <f>H29*G29</f>
        <v>0</v>
      </c>
    </row>
    <row r="30" spans="1:9" s="106" customFormat="1" ht="13.5" thickBot="1">
      <c r="A30" s="116"/>
      <c r="B30" s="115"/>
      <c r="C30" s="116"/>
      <c r="D30" s="116"/>
      <c r="E30" s="117"/>
      <c r="F30" s="100"/>
      <c r="G30" s="118"/>
      <c r="H30" s="143" t="s">
        <v>43</v>
      </c>
      <c r="I30" s="105">
        <f>SUM(I29:I29)</f>
        <v>0</v>
      </c>
    </row>
    <row r="31" spans="6:9" ht="13.5" thickBot="1">
      <c r="F31" s="114"/>
      <c r="G31" s="97"/>
      <c r="H31" s="143" t="s">
        <v>279</v>
      </c>
      <c r="I31" s="157"/>
    </row>
    <row r="32" spans="1:9" ht="13.5" thickBot="1">
      <c r="A32" s="48"/>
      <c r="B32" s="48"/>
      <c r="C32" s="48"/>
      <c r="D32" s="48"/>
      <c r="E32" s="80"/>
      <c r="F32" s="104"/>
      <c r="G32" s="100"/>
      <c r="H32" s="175" t="s">
        <v>266</v>
      </c>
      <c r="I32" s="113">
        <f>I31*I30</f>
        <v>0</v>
      </c>
    </row>
    <row r="33" spans="1:7" ht="12.75">
      <c r="A33" s="80"/>
      <c r="B33" s="81"/>
      <c r="C33" s="80"/>
      <c r="D33" s="82"/>
      <c r="E33" s="83"/>
      <c r="F33" s="84"/>
      <c r="G33" s="85"/>
    </row>
    <row r="34" spans="1:7" ht="12.75">
      <c r="A34" s="48" t="s">
        <v>235</v>
      </c>
      <c r="B34" s="48"/>
      <c r="C34" s="48"/>
      <c r="D34" s="48"/>
      <c r="E34" s="48"/>
      <c r="F34" s="48"/>
      <c r="G34" s="48"/>
    </row>
    <row r="35" spans="1:7" ht="13.5" thickBot="1">
      <c r="A35" s="48"/>
      <c r="B35" s="48"/>
      <c r="C35" s="48"/>
      <c r="D35" s="48"/>
      <c r="E35" s="48"/>
      <c r="F35" s="48"/>
      <c r="G35" s="48"/>
    </row>
    <row r="36" spans="1:9" ht="13.5" customHeight="1">
      <c r="A36" s="62"/>
      <c r="B36" s="63" t="s">
        <v>254</v>
      </c>
      <c r="C36" s="64"/>
      <c r="D36" s="380" t="s">
        <v>260</v>
      </c>
      <c r="E36" s="388"/>
      <c r="F36" s="389"/>
      <c r="G36" s="383" t="s">
        <v>257</v>
      </c>
      <c r="H36" s="381"/>
      <c r="I36" s="390"/>
    </row>
    <row r="37" spans="1:9" ht="13.5" thickBot="1">
      <c r="A37" s="66" t="s">
        <v>95</v>
      </c>
      <c r="B37" s="67" t="s">
        <v>263</v>
      </c>
      <c r="C37" s="68" t="s">
        <v>105</v>
      </c>
      <c r="D37" s="58" t="s">
        <v>259</v>
      </c>
      <c r="E37" s="69" t="s">
        <v>261</v>
      </c>
      <c r="F37" s="70" t="s">
        <v>110</v>
      </c>
      <c r="G37" s="71" t="s">
        <v>258</v>
      </c>
      <c r="H37" s="71" t="s">
        <v>261</v>
      </c>
      <c r="I37" s="72" t="s">
        <v>110</v>
      </c>
    </row>
    <row r="38" spans="1:9" ht="12.75">
      <c r="A38" s="161"/>
      <c r="B38" s="86" t="s">
        <v>255</v>
      </c>
      <c r="C38" s="159" t="s">
        <v>111</v>
      </c>
      <c r="D38" s="88">
        <v>250</v>
      </c>
      <c r="E38" s="89">
        <v>0.51</v>
      </c>
      <c r="F38" s="89">
        <f>D38*E38</f>
        <v>127.5</v>
      </c>
      <c r="G38" s="159"/>
      <c r="H38" s="159"/>
      <c r="I38" s="90">
        <f>G38*H38</f>
        <v>0</v>
      </c>
    </row>
    <row r="39" spans="1:9" ht="13.5" thickBot="1">
      <c r="A39" s="161"/>
      <c r="B39" s="86" t="s">
        <v>256</v>
      </c>
      <c r="C39" s="154" t="s">
        <v>111</v>
      </c>
      <c r="D39" s="91">
        <v>250</v>
      </c>
      <c r="E39" s="96">
        <v>0.75</v>
      </c>
      <c r="F39" s="92">
        <f>D39*E39</f>
        <v>187.5</v>
      </c>
      <c r="G39" s="154"/>
      <c r="H39" s="154"/>
      <c r="I39" s="93">
        <f>G39*H39</f>
        <v>0</v>
      </c>
    </row>
    <row r="40" spans="1:9" s="106" customFormat="1" ht="13.5" thickBot="1">
      <c r="A40" s="116"/>
      <c r="B40" s="115"/>
      <c r="C40" s="116"/>
      <c r="D40" s="116"/>
      <c r="E40" s="117"/>
      <c r="F40" s="100"/>
      <c r="G40" s="118"/>
      <c r="H40" s="143" t="s">
        <v>43</v>
      </c>
      <c r="I40" s="105">
        <f>SUM(I38:I39)</f>
        <v>0</v>
      </c>
    </row>
    <row r="41" spans="6:9" ht="13.5" thickBot="1">
      <c r="F41" s="114"/>
      <c r="G41" s="97"/>
      <c r="H41" s="143" t="s">
        <v>279</v>
      </c>
      <c r="I41" s="157"/>
    </row>
    <row r="42" spans="1:9" ht="13.5" thickBot="1">
      <c r="A42" s="48"/>
      <c r="B42" s="48"/>
      <c r="C42" s="48"/>
      <c r="D42" s="48"/>
      <c r="E42" s="80"/>
      <c r="F42" s="104"/>
      <c r="G42" s="100"/>
      <c r="H42" s="175" t="s">
        <v>268</v>
      </c>
      <c r="I42" s="113">
        <f>I41*I40</f>
        <v>0</v>
      </c>
    </row>
    <row r="44" ht="12.75">
      <c r="A44" s="61" t="s">
        <v>264</v>
      </c>
    </row>
    <row r="45" ht="13.5" thickBot="1"/>
    <row r="46" spans="1:9" ht="13.5" customHeight="1">
      <c r="A46" s="62"/>
      <c r="B46" s="63"/>
      <c r="C46" s="64"/>
      <c r="D46" s="380" t="s">
        <v>260</v>
      </c>
      <c r="E46" s="388"/>
      <c r="F46" s="389"/>
      <c r="G46" s="383" t="s">
        <v>257</v>
      </c>
      <c r="H46" s="381"/>
      <c r="I46" s="390"/>
    </row>
    <row r="47" spans="1:9" ht="13.5" thickBot="1">
      <c r="A47" s="66" t="s">
        <v>95</v>
      </c>
      <c r="B47" s="67" t="s">
        <v>96</v>
      </c>
      <c r="C47" s="68" t="s">
        <v>105</v>
      </c>
      <c r="D47" s="58" t="s">
        <v>65</v>
      </c>
      <c r="E47" s="69" t="s">
        <v>265</v>
      </c>
      <c r="F47" s="70" t="s">
        <v>110</v>
      </c>
      <c r="G47" s="71" t="s">
        <v>65</v>
      </c>
      <c r="H47" s="71" t="s">
        <v>84</v>
      </c>
      <c r="I47" s="72" t="s">
        <v>110</v>
      </c>
    </row>
    <row r="48" spans="1:9" ht="13.5" thickBot="1">
      <c r="A48" s="162"/>
      <c r="B48" s="50" t="s">
        <v>164</v>
      </c>
      <c r="C48" s="151"/>
      <c r="D48" s="73"/>
      <c r="E48" s="74">
        <v>129</v>
      </c>
      <c r="F48" s="75">
        <f>E48*D48</f>
        <v>0</v>
      </c>
      <c r="G48" s="160"/>
      <c r="H48" s="149"/>
      <c r="I48" s="78">
        <f>H48*G48</f>
        <v>0</v>
      </c>
    </row>
    <row r="49" spans="1:9" s="106" customFormat="1" ht="13.5" thickBot="1">
      <c r="A49" s="80" t="s">
        <v>64</v>
      </c>
      <c r="B49" s="115"/>
      <c r="C49" s="116"/>
      <c r="D49" s="116"/>
      <c r="E49" s="117"/>
      <c r="F49" s="100"/>
      <c r="G49" s="118"/>
      <c r="H49" s="143" t="s">
        <v>43</v>
      </c>
      <c r="I49" s="105">
        <f>SUM(I48:I48)</f>
        <v>0</v>
      </c>
    </row>
    <row r="50" spans="6:9" ht="13.5" thickBot="1">
      <c r="F50" s="114"/>
      <c r="G50" s="97"/>
      <c r="H50" s="143" t="s">
        <v>271</v>
      </c>
      <c r="I50" s="157"/>
    </row>
    <row r="51" spans="1:9" ht="13.5" thickBot="1">
      <c r="A51" s="48"/>
      <c r="B51" s="48"/>
      <c r="C51" s="48"/>
      <c r="D51" s="48"/>
      <c r="E51" s="80"/>
      <c r="F51" s="104"/>
      <c r="G51" s="100"/>
      <c r="H51" s="175" t="s">
        <v>269</v>
      </c>
      <c r="I51" s="113">
        <f>I50*I49</f>
        <v>0</v>
      </c>
    </row>
    <row r="52" spans="2:7" ht="12.75">
      <c r="B52" s="81"/>
      <c r="C52" s="80"/>
      <c r="D52" s="82"/>
      <c r="E52" s="83"/>
      <c r="F52" s="84"/>
      <c r="G52" s="85"/>
    </row>
    <row r="53" spans="1:7" ht="12.75">
      <c r="A53" s="48" t="s">
        <v>78</v>
      </c>
      <c r="B53" s="48"/>
      <c r="C53" s="48"/>
      <c r="D53" s="48"/>
      <c r="E53" s="48"/>
      <c r="F53" s="48"/>
      <c r="G53" s="48"/>
    </row>
    <row r="54" spans="1:7" ht="13.5" thickBot="1">
      <c r="A54" s="48"/>
      <c r="B54" s="48"/>
      <c r="C54" s="48"/>
      <c r="D54" s="48"/>
      <c r="E54" s="48"/>
      <c r="F54" s="48"/>
      <c r="G54" s="48"/>
    </row>
    <row r="55" spans="1:9" ht="13.5" customHeight="1">
      <c r="A55" s="62"/>
      <c r="B55" s="63"/>
      <c r="C55" s="64"/>
      <c r="D55" s="380" t="s">
        <v>260</v>
      </c>
      <c r="E55" s="388"/>
      <c r="F55" s="389"/>
      <c r="G55" s="383" t="s">
        <v>257</v>
      </c>
      <c r="H55" s="381"/>
      <c r="I55" s="390"/>
    </row>
    <row r="56" spans="1:9" ht="13.5" thickBot="1">
      <c r="A56" s="66" t="s">
        <v>95</v>
      </c>
      <c r="B56" s="67" t="s">
        <v>96</v>
      </c>
      <c r="C56" s="68" t="s">
        <v>105</v>
      </c>
      <c r="D56" s="58" t="s">
        <v>65</v>
      </c>
      <c r="E56" s="69" t="s">
        <v>265</v>
      </c>
      <c r="F56" s="70" t="s">
        <v>110</v>
      </c>
      <c r="G56" s="71" t="s">
        <v>65</v>
      </c>
      <c r="H56" s="71" t="s">
        <v>84</v>
      </c>
      <c r="I56" s="72" t="s">
        <v>110</v>
      </c>
    </row>
    <row r="57" spans="1:9" ht="13.5" thickBot="1">
      <c r="A57" s="162"/>
      <c r="B57" s="50" t="s">
        <v>164</v>
      </c>
      <c r="C57" s="151"/>
      <c r="D57" s="73"/>
      <c r="E57" s="74">
        <v>66</v>
      </c>
      <c r="F57" s="75">
        <f>E57*D57</f>
        <v>0</v>
      </c>
      <c r="G57" s="160"/>
      <c r="H57" s="149"/>
      <c r="I57" s="78">
        <f>H57*G57</f>
        <v>0</v>
      </c>
    </row>
    <row r="58" spans="1:9" s="106" customFormat="1" ht="13.5" thickBot="1">
      <c r="A58" s="80" t="s">
        <v>64</v>
      </c>
      <c r="B58" s="115"/>
      <c r="C58" s="116"/>
      <c r="D58" s="116"/>
      <c r="E58" s="117"/>
      <c r="F58" s="100"/>
      <c r="G58" s="118"/>
      <c r="H58" s="143" t="s">
        <v>43</v>
      </c>
      <c r="I58" s="105">
        <f>SUM(I57:I57)</f>
        <v>0</v>
      </c>
    </row>
    <row r="59" spans="6:9" ht="13.5" thickBot="1">
      <c r="F59" s="114"/>
      <c r="G59" s="97"/>
      <c r="H59" s="143" t="s">
        <v>271</v>
      </c>
      <c r="I59" s="157"/>
    </row>
    <row r="60" spans="1:9" ht="13.5" thickBot="1">
      <c r="A60" s="48"/>
      <c r="B60" s="48"/>
      <c r="C60" s="48"/>
      <c r="D60" s="48"/>
      <c r="E60" s="80"/>
      <c r="F60" s="104"/>
      <c r="G60" s="100"/>
      <c r="H60" s="175" t="s">
        <v>270</v>
      </c>
      <c r="I60" s="113">
        <f>I59*I58</f>
        <v>0</v>
      </c>
    </row>
    <row r="61" spans="2:5" ht="13.5" thickBot="1">
      <c r="B61" s="81"/>
      <c r="C61" s="80"/>
      <c r="D61" s="82"/>
      <c r="E61" s="83"/>
    </row>
    <row r="62" spans="6:9" ht="13.5" thickBot="1">
      <c r="F62" s="104"/>
      <c r="G62" s="118"/>
      <c r="H62" s="143" t="s">
        <v>300</v>
      </c>
      <c r="I62" s="105">
        <f>I60+I51+I42+I32+I23+I11</f>
        <v>0</v>
      </c>
    </row>
    <row r="63" ht="12.75" customHeight="1">
      <c r="A63" s="174"/>
    </row>
  </sheetData>
  <sheetProtection/>
  <mergeCells count="13">
    <mergeCell ref="D55:F55"/>
    <mergeCell ref="G55:I55"/>
    <mergeCell ref="D46:F46"/>
    <mergeCell ref="G46:I46"/>
    <mergeCell ref="A16:B16"/>
    <mergeCell ref="D27:F27"/>
    <mergeCell ref="G27:I27"/>
    <mergeCell ref="D36:F36"/>
    <mergeCell ref="G36:I36"/>
    <mergeCell ref="D6:F6"/>
    <mergeCell ref="G6:I6"/>
    <mergeCell ref="D15:F15"/>
    <mergeCell ref="G15:I15"/>
  </mergeCells>
  <printOptions horizontalCentered="1"/>
  <pageMargins left="0.5" right="0.5" top="1" bottom="0.25" header="0.5" footer="0.5"/>
  <pageSetup horizontalDpi="300" verticalDpi="300" orientation="landscape" scale="90" r:id="rId1"/>
  <rowBreaks count="1" manualBreakCount="1">
    <brk id="42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660156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399</v>
      </c>
    </row>
    <row r="2" spans="1:6" ht="12.75">
      <c r="A2" s="134"/>
      <c r="B2" s="48" t="s">
        <v>213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120</v>
      </c>
      <c r="C8" s="151"/>
      <c r="D8" s="73">
        <v>2</v>
      </c>
      <c r="E8" s="51">
        <v>65</v>
      </c>
      <c r="F8" s="75">
        <f>E8*D8</f>
        <v>130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3.5" thickBot="1">
      <c r="A12" s="48"/>
      <c r="B12" s="48"/>
      <c r="C12" s="48"/>
      <c r="D12" s="48"/>
      <c r="E12" s="48"/>
      <c r="F12" s="48"/>
      <c r="G12" s="48"/>
    </row>
    <row r="13" spans="6:9" ht="13.5" thickBot="1">
      <c r="F13" s="104"/>
      <c r="G13" s="118"/>
      <c r="H13" s="143" t="s">
        <v>324</v>
      </c>
      <c r="I13" s="105">
        <f>I11</f>
        <v>0</v>
      </c>
    </row>
  </sheetData>
  <sheetProtection/>
  <mergeCells count="2">
    <mergeCell ref="D6:F6"/>
    <mergeCell ref="G6:I6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400</v>
      </c>
    </row>
    <row r="2" spans="1:6" ht="12.75">
      <c r="A2" s="134"/>
      <c r="B2" s="48" t="s">
        <v>148</v>
      </c>
      <c r="F2" s="48"/>
    </row>
    <row r="3" spans="1:7" ht="12.75">
      <c r="A3" s="80"/>
      <c r="B3" s="81"/>
      <c r="C3" s="80"/>
      <c r="D3" s="82"/>
      <c r="E3" s="83"/>
      <c r="F3" s="83"/>
      <c r="G3" s="103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1</v>
      </c>
      <c r="E8" s="51">
        <v>45</v>
      </c>
      <c r="F8" s="75">
        <f>E8*D8</f>
        <v>45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3.5" thickBot="1">
      <c r="A17" s="49" t="s">
        <v>331</v>
      </c>
      <c r="B17" s="108"/>
      <c r="C17" s="151" t="s">
        <v>111</v>
      </c>
      <c r="D17" s="176">
        <v>1</v>
      </c>
      <c r="E17" s="51">
        <v>20</v>
      </c>
      <c r="F17" s="51">
        <f>D17*E17</f>
        <v>20</v>
      </c>
      <c r="G17" s="154"/>
      <c r="H17" s="154"/>
      <c r="I17" s="110">
        <f>G17*H17</f>
        <v>0</v>
      </c>
    </row>
    <row r="18" spans="1:9" s="106" customFormat="1" ht="13.5" thickBot="1">
      <c r="A18" s="116" t="s">
        <v>330</v>
      </c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271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267</v>
      </c>
      <c r="I20" s="113">
        <f>I19*I18</f>
        <v>0</v>
      </c>
    </row>
    <row r="21" ht="13.5" thickBot="1"/>
    <row r="22" spans="6:9" ht="13.5" thickBot="1">
      <c r="F22" s="104"/>
      <c r="G22" s="118"/>
      <c r="H22" s="143" t="s">
        <v>323</v>
      </c>
      <c r="I22" s="105">
        <f>I20+I11</f>
        <v>0</v>
      </c>
    </row>
  </sheetData>
  <sheetProtection/>
  <mergeCells count="5">
    <mergeCell ref="A16:B16"/>
    <mergeCell ref="D6:F6"/>
    <mergeCell ref="G6:I6"/>
    <mergeCell ref="D15:F15"/>
    <mergeCell ref="G15:I15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211</v>
      </c>
      <c r="H1" s="132" t="s">
        <v>99</v>
      </c>
      <c r="I1" s="133" t="s">
        <v>401</v>
      </c>
    </row>
    <row r="2" spans="1:6" ht="12.75">
      <c r="A2" s="134"/>
      <c r="B2" s="48" t="s">
        <v>225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1</v>
      </c>
      <c r="E8" s="51">
        <v>45</v>
      </c>
      <c r="F8" s="75">
        <f>E8*D8</f>
        <v>45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3.5" thickBot="1">
      <c r="A17" s="49" t="s">
        <v>331</v>
      </c>
      <c r="B17" s="108"/>
      <c r="C17" s="151" t="s">
        <v>111</v>
      </c>
      <c r="D17" s="176">
        <v>1</v>
      </c>
      <c r="E17" s="51">
        <v>20</v>
      </c>
      <c r="F17" s="51">
        <f>D17*E17</f>
        <v>20</v>
      </c>
      <c r="G17" s="154"/>
      <c r="H17" s="154"/>
      <c r="I17" s="110">
        <f>G17*H17</f>
        <v>0</v>
      </c>
    </row>
    <row r="18" spans="1:9" s="106" customFormat="1" ht="13.5" thickBot="1">
      <c r="A18" s="116" t="s">
        <v>330</v>
      </c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271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267</v>
      </c>
      <c r="I20" s="113">
        <f>I19*I18</f>
        <v>0</v>
      </c>
    </row>
    <row r="22" spans="1:7" ht="12.75">
      <c r="A22" s="48" t="s">
        <v>63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/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96</v>
      </c>
      <c r="C25" s="68" t="s">
        <v>105</v>
      </c>
      <c r="D25" s="58" t="s">
        <v>262</v>
      </c>
      <c r="E25" s="69" t="s">
        <v>97</v>
      </c>
      <c r="F25" s="70" t="s">
        <v>110</v>
      </c>
      <c r="G25" s="71" t="s">
        <v>262</v>
      </c>
      <c r="H25" s="71" t="s">
        <v>97</v>
      </c>
      <c r="I25" s="72" t="s">
        <v>110</v>
      </c>
    </row>
    <row r="26" spans="1:9" ht="13.5" thickBot="1">
      <c r="A26" s="150"/>
      <c r="B26" s="50" t="s">
        <v>164</v>
      </c>
      <c r="C26" s="151"/>
      <c r="D26" s="73">
        <v>4</v>
      </c>
      <c r="E26" s="74">
        <v>45</v>
      </c>
      <c r="F26" s="75">
        <f>E26*D26</f>
        <v>180</v>
      </c>
      <c r="G26" s="160"/>
      <c r="H26" s="149"/>
      <c r="I26" s="78">
        <f>H26*G26</f>
        <v>0</v>
      </c>
    </row>
    <row r="27" spans="1:9" s="106" customFormat="1" ht="13.5" thickBot="1">
      <c r="A27" s="116"/>
      <c r="B27" s="115"/>
      <c r="C27" s="116"/>
      <c r="D27" s="116"/>
      <c r="E27" s="117"/>
      <c r="F27" s="100"/>
      <c r="G27" s="118"/>
      <c r="H27" s="143" t="s">
        <v>43</v>
      </c>
      <c r="I27" s="105">
        <f>SUM(I26:I26)</f>
        <v>0</v>
      </c>
    </row>
    <row r="28" spans="6:9" ht="13.5" thickBot="1">
      <c r="F28" s="114"/>
      <c r="G28" s="97"/>
      <c r="H28" s="143" t="s">
        <v>279</v>
      </c>
      <c r="I28" s="157"/>
    </row>
    <row r="29" spans="1:9" ht="13.5" thickBot="1">
      <c r="A29" s="48"/>
      <c r="B29" s="48"/>
      <c r="C29" s="48"/>
      <c r="D29" s="48"/>
      <c r="E29" s="80"/>
      <c r="F29" s="104"/>
      <c r="G29" s="100"/>
      <c r="H29" s="175" t="s">
        <v>266</v>
      </c>
      <c r="I29" s="113">
        <f>I28*I27</f>
        <v>0</v>
      </c>
    </row>
    <row r="30" spans="1:7" ht="12.75">
      <c r="A30" s="80"/>
      <c r="B30" s="81"/>
      <c r="C30" s="80"/>
      <c r="D30" s="82"/>
      <c r="E30" s="83"/>
      <c r="F30" s="84"/>
      <c r="G30" s="85"/>
    </row>
    <row r="31" spans="1:7" ht="12.75">
      <c r="A31" s="48" t="s">
        <v>235</v>
      </c>
      <c r="B31" s="48"/>
      <c r="C31" s="48"/>
      <c r="D31" s="48"/>
      <c r="E31" s="48"/>
      <c r="F31" s="48"/>
      <c r="G31" s="48"/>
    </row>
    <row r="32" spans="1:7" ht="13.5" thickBot="1">
      <c r="A32" s="48"/>
      <c r="B32" s="48"/>
      <c r="C32" s="48"/>
      <c r="D32" s="48"/>
      <c r="E32" s="48"/>
      <c r="F32" s="48"/>
      <c r="G32" s="48"/>
    </row>
    <row r="33" spans="1:9" ht="13.5" customHeight="1">
      <c r="A33" s="62"/>
      <c r="B33" s="63" t="s">
        <v>254</v>
      </c>
      <c r="C33" s="64"/>
      <c r="D33" s="380" t="s">
        <v>260</v>
      </c>
      <c r="E33" s="388"/>
      <c r="F33" s="389"/>
      <c r="G33" s="383" t="s">
        <v>257</v>
      </c>
      <c r="H33" s="381"/>
      <c r="I33" s="390"/>
    </row>
    <row r="34" spans="1:9" ht="13.5" thickBot="1">
      <c r="A34" s="66" t="s">
        <v>95</v>
      </c>
      <c r="B34" s="67" t="s">
        <v>263</v>
      </c>
      <c r="C34" s="68" t="s">
        <v>105</v>
      </c>
      <c r="D34" s="58" t="s">
        <v>259</v>
      </c>
      <c r="E34" s="69" t="s">
        <v>261</v>
      </c>
      <c r="F34" s="70" t="s">
        <v>110</v>
      </c>
      <c r="G34" s="71" t="s">
        <v>258</v>
      </c>
      <c r="H34" s="71" t="s">
        <v>261</v>
      </c>
      <c r="I34" s="72" t="s">
        <v>110</v>
      </c>
    </row>
    <row r="35" spans="1:9" ht="12.75">
      <c r="A35" s="161"/>
      <c r="B35" s="86" t="s">
        <v>255</v>
      </c>
      <c r="C35" s="159" t="s">
        <v>111</v>
      </c>
      <c r="D35" s="88">
        <v>250</v>
      </c>
      <c r="E35" s="89">
        <v>0.51</v>
      </c>
      <c r="F35" s="89">
        <f>D35*E35</f>
        <v>127.5</v>
      </c>
      <c r="G35" s="159"/>
      <c r="H35" s="159"/>
      <c r="I35" s="90">
        <f>G35*H35</f>
        <v>0</v>
      </c>
    </row>
    <row r="36" spans="1:9" ht="13.5" thickBot="1">
      <c r="A36" s="161"/>
      <c r="B36" s="86" t="s">
        <v>256</v>
      </c>
      <c r="C36" s="154" t="s">
        <v>111</v>
      </c>
      <c r="D36" s="91">
        <v>250</v>
      </c>
      <c r="E36" s="96">
        <v>0.75</v>
      </c>
      <c r="F36" s="92">
        <f>D36*E36</f>
        <v>187.5</v>
      </c>
      <c r="G36" s="154"/>
      <c r="H36" s="154"/>
      <c r="I36" s="93">
        <f>G36*H36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43" t="s">
        <v>43</v>
      </c>
      <c r="I37" s="105">
        <f>SUM(I35:I36)</f>
        <v>0</v>
      </c>
    </row>
    <row r="38" spans="6:9" ht="13.5" thickBot="1">
      <c r="F38" s="114"/>
      <c r="G38" s="97"/>
      <c r="H38" s="143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268</v>
      </c>
      <c r="I39" s="113">
        <f>I38*I37</f>
        <v>0</v>
      </c>
    </row>
    <row r="41" ht="12.75">
      <c r="A41" s="61" t="s">
        <v>264</v>
      </c>
    </row>
    <row r="42" ht="13.5" thickBot="1"/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164</v>
      </c>
      <c r="C45" s="151"/>
      <c r="D45" s="73"/>
      <c r="E45" s="74">
        <v>129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269</v>
      </c>
      <c r="I48" s="113">
        <f>I47*I46</f>
        <v>0</v>
      </c>
    </row>
    <row r="49" spans="2:7" ht="12.75">
      <c r="B49" s="81"/>
      <c r="C49" s="80"/>
      <c r="D49" s="82"/>
      <c r="E49" s="83"/>
      <c r="F49" s="84"/>
      <c r="G49" s="85"/>
    </row>
    <row r="50" spans="1:7" ht="12.75">
      <c r="A50" s="48" t="s">
        <v>78</v>
      </c>
      <c r="B50" s="48"/>
      <c r="C50" s="48"/>
      <c r="D50" s="48"/>
      <c r="E50" s="48"/>
      <c r="F50" s="48"/>
      <c r="G50" s="48"/>
    </row>
    <row r="51" spans="1:7" ht="13.5" thickBot="1">
      <c r="A51" s="48"/>
      <c r="B51" s="48"/>
      <c r="C51" s="48"/>
      <c r="D51" s="48"/>
      <c r="E51" s="48"/>
      <c r="F51" s="48"/>
      <c r="G51" s="48"/>
    </row>
    <row r="52" spans="1:9" ht="13.5" customHeight="1">
      <c r="A52" s="62"/>
      <c r="B52" s="63"/>
      <c r="C52" s="64"/>
      <c r="D52" s="380" t="s">
        <v>260</v>
      </c>
      <c r="E52" s="388"/>
      <c r="F52" s="389"/>
      <c r="G52" s="383" t="s">
        <v>257</v>
      </c>
      <c r="H52" s="381"/>
      <c r="I52" s="390"/>
    </row>
    <row r="53" spans="1:9" ht="13.5" thickBot="1">
      <c r="A53" s="66" t="s">
        <v>95</v>
      </c>
      <c r="B53" s="67" t="s">
        <v>96</v>
      </c>
      <c r="C53" s="68" t="s">
        <v>105</v>
      </c>
      <c r="D53" s="58" t="s">
        <v>65</v>
      </c>
      <c r="E53" s="69" t="s">
        <v>265</v>
      </c>
      <c r="F53" s="70" t="s">
        <v>110</v>
      </c>
      <c r="G53" s="71" t="s">
        <v>65</v>
      </c>
      <c r="H53" s="71" t="s">
        <v>84</v>
      </c>
      <c r="I53" s="72" t="s">
        <v>110</v>
      </c>
    </row>
    <row r="54" spans="1:9" ht="13.5" thickBot="1">
      <c r="A54" s="162"/>
      <c r="B54" s="50" t="s">
        <v>164</v>
      </c>
      <c r="C54" s="151"/>
      <c r="D54" s="73"/>
      <c r="E54" s="74">
        <v>66</v>
      </c>
      <c r="F54" s="75">
        <f>E54*D54</f>
        <v>0</v>
      </c>
      <c r="G54" s="160"/>
      <c r="H54" s="149"/>
      <c r="I54" s="78">
        <f>H54*G54</f>
        <v>0</v>
      </c>
    </row>
    <row r="55" spans="1:9" s="106" customFormat="1" ht="13.5" thickBot="1">
      <c r="A55" s="80" t="s">
        <v>64</v>
      </c>
      <c r="B55" s="115"/>
      <c r="C55" s="116"/>
      <c r="D55" s="116"/>
      <c r="E55" s="117"/>
      <c r="F55" s="100"/>
      <c r="G55" s="118"/>
      <c r="H55" s="143" t="s">
        <v>43</v>
      </c>
      <c r="I55" s="105">
        <f>SUM(I54:I54)</f>
        <v>0</v>
      </c>
    </row>
    <row r="56" spans="6:9" ht="13.5" thickBot="1">
      <c r="F56" s="114"/>
      <c r="G56" s="97"/>
      <c r="H56" s="143" t="s">
        <v>271</v>
      </c>
      <c r="I56" s="157"/>
    </row>
    <row r="57" spans="1:9" ht="13.5" thickBot="1">
      <c r="A57" s="48"/>
      <c r="B57" s="48"/>
      <c r="C57" s="48"/>
      <c r="D57" s="48"/>
      <c r="E57" s="80"/>
      <c r="F57" s="104"/>
      <c r="G57" s="100"/>
      <c r="H57" s="175" t="s">
        <v>270</v>
      </c>
      <c r="I57" s="113">
        <f>I56*I55</f>
        <v>0</v>
      </c>
    </row>
    <row r="58" spans="2:5" ht="13.5" thickBot="1">
      <c r="B58" s="81"/>
      <c r="C58" s="80"/>
      <c r="D58" s="82"/>
      <c r="E58" s="83"/>
    </row>
    <row r="59" spans="6:9" ht="13.5" thickBot="1">
      <c r="F59" s="104"/>
      <c r="G59" s="118"/>
      <c r="H59" s="143" t="s">
        <v>299</v>
      </c>
      <c r="I59" s="105">
        <f>I57+I48+I39+I29+I20+I11</f>
        <v>0</v>
      </c>
    </row>
  </sheetData>
  <sheetProtection/>
  <mergeCells count="13">
    <mergeCell ref="D52:F52"/>
    <mergeCell ref="G52:I52"/>
    <mergeCell ref="D43:F43"/>
    <mergeCell ref="G43:I43"/>
    <mergeCell ref="A16:B16"/>
    <mergeCell ref="D24:F24"/>
    <mergeCell ref="G24:I24"/>
    <mergeCell ref="D33:F33"/>
    <mergeCell ref="G33:I33"/>
    <mergeCell ref="D6:F6"/>
    <mergeCell ref="G6:I6"/>
    <mergeCell ref="D15:F15"/>
    <mergeCell ref="G15:I15"/>
  </mergeCells>
  <printOptions horizontalCentered="1"/>
  <pageMargins left="0.5" right="0.5" top="1" bottom="0.75" header="0.5" footer="0.5"/>
  <pageSetup horizontalDpi="300" verticalDpi="300" orientation="landscape" scale="90" r:id="rId1"/>
  <rowBreaks count="1" manualBreakCount="1">
    <brk id="39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402</v>
      </c>
    </row>
    <row r="2" spans="1:6" ht="12.75">
      <c r="A2" s="134"/>
      <c r="B2" s="48" t="s">
        <v>214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50" t="s">
        <v>120</v>
      </c>
      <c r="C8" s="151"/>
      <c r="D8" s="73">
        <v>1</v>
      </c>
      <c r="E8" s="51">
        <v>65</v>
      </c>
      <c r="F8" s="75">
        <f>E8*D8</f>
        <v>65</v>
      </c>
      <c r="G8" s="148"/>
      <c r="H8" s="149"/>
      <c r="I8" s="78">
        <f>H8*G8</f>
        <v>0</v>
      </c>
    </row>
    <row r="9" spans="1:9" ht="13.5" thickBot="1">
      <c r="A9" s="150"/>
      <c r="B9" s="50" t="s">
        <v>164</v>
      </c>
      <c r="C9" s="151"/>
      <c r="D9" s="73">
        <v>4</v>
      </c>
      <c r="E9" s="51">
        <v>45</v>
      </c>
      <c r="F9" s="75">
        <f>E9*D9</f>
        <v>180</v>
      </c>
      <c r="G9" s="179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9" ht="12.75">
      <c r="A14" s="48" t="s">
        <v>344</v>
      </c>
      <c r="B14" s="48"/>
      <c r="C14" s="48"/>
      <c r="D14" s="48"/>
      <c r="E14" s="80"/>
      <c r="F14" s="80"/>
      <c r="G14" s="80"/>
      <c r="H14" s="82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ht="13.5" thickBot="1">
      <c r="A17" s="391" t="s">
        <v>137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256" t="s">
        <v>106</v>
      </c>
      <c r="H17" s="256" t="s">
        <v>84</v>
      </c>
      <c r="I17" s="257" t="s">
        <v>110</v>
      </c>
    </row>
    <row r="18" spans="1:9" ht="12.75">
      <c r="A18" s="49" t="s">
        <v>8</v>
      </c>
      <c r="B18" s="108"/>
      <c r="C18" s="151" t="s">
        <v>111</v>
      </c>
      <c r="D18" s="176">
        <v>1</v>
      </c>
      <c r="E18" s="51">
        <v>200</v>
      </c>
      <c r="F18" s="51">
        <f>D18*E18</f>
        <v>200</v>
      </c>
      <c r="G18" s="154"/>
      <c r="H18" s="154"/>
      <c r="I18" s="110">
        <f>G18*H18</f>
        <v>0</v>
      </c>
    </row>
    <row r="19" spans="1:9" ht="13.5" thickBot="1">
      <c r="A19" s="49" t="s">
        <v>331</v>
      </c>
      <c r="B19" s="108"/>
      <c r="C19" s="151" t="s">
        <v>111</v>
      </c>
      <c r="D19" s="176">
        <v>1</v>
      </c>
      <c r="E19" s="51">
        <v>20</v>
      </c>
      <c r="F19" s="51">
        <f>D19*E19</f>
        <v>20</v>
      </c>
      <c r="G19" s="151"/>
      <c r="H19" s="151"/>
      <c r="I19" s="188">
        <f>G19*H19</f>
        <v>0</v>
      </c>
    </row>
    <row r="20" spans="1:9" s="106" customFormat="1" ht="13.5" thickBot="1">
      <c r="A20" s="116" t="s">
        <v>330</v>
      </c>
      <c r="B20" s="115"/>
      <c r="C20" s="116"/>
      <c r="D20" s="116"/>
      <c r="E20" s="117"/>
      <c r="F20" s="100"/>
      <c r="G20" s="118"/>
      <c r="H20" s="143" t="s">
        <v>43</v>
      </c>
      <c r="I20" s="105">
        <f>SUM(I18:I19)</f>
        <v>0</v>
      </c>
    </row>
    <row r="21" spans="6:9" ht="13.5" thickBot="1">
      <c r="F21" s="114"/>
      <c r="G21" s="97"/>
      <c r="H21" s="143" t="s">
        <v>271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267</v>
      </c>
      <c r="I22" s="113">
        <f>I21*I20</f>
        <v>0</v>
      </c>
    </row>
    <row r="24" spans="1:7" ht="12.75">
      <c r="A24" s="48" t="s">
        <v>63</v>
      </c>
      <c r="B24" s="48"/>
      <c r="C24" s="48"/>
      <c r="D24" s="48"/>
      <c r="E24" s="48"/>
      <c r="F24" s="48"/>
      <c r="G24" s="48"/>
    </row>
    <row r="25" spans="1:7" ht="13.5" thickBot="1">
      <c r="A25" s="48"/>
      <c r="B25" s="48"/>
      <c r="C25" s="48"/>
      <c r="D25" s="48"/>
      <c r="E25" s="48"/>
      <c r="F25" s="48"/>
      <c r="G25" s="48"/>
    </row>
    <row r="26" spans="1:9" ht="13.5" customHeight="1">
      <c r="A26" s="62"/>
      <c r="B26" s="63"/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ht="13.5" thickBot="1">
      <c r="A27" s="66" t="s">
        <v>95</v>
      </c>
      <c r="B27" s="67" t="s">
        <v>96</v>
      </c>
      <c r="C27" s="68" t="s">
        <v>105</v>
      </c>
      <c r="D27" s="58" t="s">
        <v>262</v>
      </c>
      <c r="E27" s="69" t="s">
        <v>97</v>
      </c>
      <c r="F27" s="70" t="s">
        <v>110</v>
      </c>
      <c r="G27" s="71" t="s">
        <v>262</v>
      </c>
      <c r="H27" s="71" t="s">
        <v>97</v>
      </c>
      <c r="I27" s="72" t="s">
        <v>110</v>
      </c>
    </row>
    <row r="28" spans="1:9" ht="13.5" thickBot="1">
      <c r="A28" s="150"/>
      <c r="B28" s="50" t="s">
        <v>164</v>
      </c>
      <c r="C28" s="151"/>
      <c r="D28" s="73">
        <v>4</v>
      </c>
      <c r="E28" s="74">
        <v>45</v>
      </c>
      <c r="F28" s="75">
        <f>E28*D28</f>
        <v>180</v>
      </c>
      <c r="G28" s="160"/>
      <c r="H28" s="149"/>
      <c r="I28" s="78">
        <f>H28*G28</f>
        <v>0</v>
      </c>
    </row>
    <row r="29" spans="1:9" s="106" customFormat="1" ht="13.5" thickBot="1">
      <c r="A29" s="116"/>
      <c r="B29" s="115"/>
      <c r="C29" s="116"/>
      <c r="D29" s="116"/>
      <c r="E29" s="117"/>
      <c r="F29" s="100"/>
      <c r="G29" s="118"/>
      <c r="H29" s="143" t="s">
        <v>43</v>
      </c>
      <c r="I29" s="105">
        <f>SUM(I28:I28)</f>
        <v>0</v>
      </c>
    </row>
    <row r="30" spans="6:9" ht="13.5" thickBot="1">
      <c r="F30" s="114"/>
      <c r="G30" s="97"/>
      <c r="H30" s="143" t="s">
        <v>279</v>
      </c>
      <c r="I30" s="157"/>
    </row>
    <row r="31" spans="1:9" ht="13.5" thickBot="1">
      <c r="A31" s="48"/>
      <c r="B31" s="48"/>
      <c r="C31" s="48"/>
      <c r="D31" s="48"/>
      <c r="E31" s="80"/>
      <c r="F31" s="104"/>
      <c r="G31" s="100"/>
      <c r="H31" s="175" t="s">
        <v>266</v>
      </c>
      <c r="I31" s="113">
        <f>I30*I29</f>
        <v>0</v>
      </c>
    </row>
    <row r="32" spans="1:7" ht="12.75">
      <c r="A32" s="80"/>
      <c r="B32" s="81"/>
      <c r="C32" s="80"/>
      <c r="D32" s="82"/>
      <c r="E32" s="83"/>
      <c r="F32" s="84"/>
      <c r="G32" s="85"/>
    </row>
    <row r="33" spans="1:7" ht="12.75">
      <c r="A33" s="48" t="s">
        <v>235</v>
      </c>
      <c r="B33" s="48"/>
      <c r="C33" s="48"/>
      <c r="D33" s="48"/>
      <c r="E33" s="48"/>
      <c r="F33" s="48"/>
      <c r="G33" s="48"/>
    </row>
    <row r="34" spans="1:7" ht="13.5" thickBot="1">
      <c r="A34" s="48"/>
      <c r="B34" s="48"/>
      <c r="C34" s="48"/>
      <c r="D34" s="48"/>
      <c r="E34" s="48"/>
      <c r="F34" s="48"/>
      <c r="G34" s="48"/>
    </row>
    <row r="35" spans="1:9" ht="13.5" customHeight="1">
      <c r="A35" s="62"/>
      <c r="B35" s="63" t="s">
        <v>254</v>
      </c>
      <c r="C35" s="64"/>
      <c r="D35" s="380" t="s">
        <v>260</v>
      </c>
      <c r="E35" s="388"/>
      <c r="F35" s="389"/>
      <c r="G35" s="383" t="s">
        <v>257</v>
      </c>
      <c r="H35" s="381"/>
      <c r="I35" s="390"/>
    </row>
    <row r="36" spans="1:9" ht="13.5" thickBot="1">
      <c r="A36" s="66" t="s">
        <v>95</v>
      </c>
      <c r="B36" s="67" t="s">
        <v>263</v>
      </c>
      <c r="C36" s="68" t="s">
        <v>105</v>
      </c>
      <c r="D36" s="58" t="s">
        <v>259</v>
      </c>
      <c r="E36" s="69" t="s">
        <v>261</v>
      </c>
      <c r="F36" s="70" t="s">
        <v>110</v>
      </c>
      <c r="G36" s="71" t="s">
        <v>258</v>
      </c>
      <c r="H36" s="71" t="s">
        <v>261</v>
      </c>
      <c r="I36" s="72" t="s">
        <v>110</v>
      </c>
    </row>
    <row r="37" spans="1:9" ht="12.75">
      <c r="A37" s="161"/>
      <c r="B37" s="86" t="s">
        <v>255</v>
      </c>
      <c r="C37" s="159" t="s">
        <v>111</v>
      </c>
      <c r="D37" s="88">
        <v>250</v>
      </c>
      <c r="E37" s="89">
        <v>0.51</v>
      </c>
      <c r="F37" s="89">
        <f>D37*E37</f>
        <v>127.5</v>
      </c>
      <c r="G37" s="159"/>
      <c r="H37" s="159"/>
      <c r="I37" s="90">
        <f>G37*H37</f>
        <v>0</v>
      </c>
    </row>
    <row r="38" spans="1:9" ht="13.5" thickBot="1">
      <c r="A38" s="161"/>
      <c r="B38" s="86" t="s">
        <v>256</v>
      </c>
      <c r="C38" s="154" t="s">
        <v>111</v>
      </c>
      <c r="D38" s="91">
        <v>250</v>
      </c>
      <c r="E38" s="96">
        <v>0.75</v>
      </c>
      <c r="F38" s="92">
        <f>D38*E38</f>
        <v>187.5</v>
      </c>
      <c r="G38" s="154"/>
      <c r="H38" s="154"/>
      <c r="I38" s="93">
        <f>G38*H38</f>
        <v>0</v>
      </c>
    </row>
    <row r="39" spans="1:9" s="106" customFormat="1" ht="13.5" thickBot="1">
      <c r="A39" s="116"/>
      <c r="B39" s="115"/>
      <c r="C39" s="116"/>
      <c r="D39" s="116"/>
      <c r="E39" s="117"/>
      <c r="F39" s="100"/>
      <c r="G39" s="118"/>
      <c r="H39" s="143" t="s">
        <v>43</v>
      </c>
      <c r="I39" s="105">
        <f>SUM(I37:I38)</f>
        <v>0</v>
      </c>
    </row>
    <row r="40" spans="6:9" ht="13.5" thickBot="1">
      <c r="F40" s="114"/>
      <c r="G40" s="97"/>
      <c r="H40" s="143" t="s">
        <v>279</v>
      </c>
      <c r="I40" s="157"/>
    </row>
    <row r="41" spans="1:9" ht="13.5" thickBot="1">
      <c r="A41" s="48"/>
      <c r="B41" s="48"/>
      <c r="C41" s="48"/>
      <c r="D41" s="48"/>
      <c r="E41" s="80"/>
      <c r="F41" s="104"/>
      <c r="G41" s="100"/>
      <c r="H41" s="175" t="s">
        <v>268</v>
      </c>
      <c r="I41" s="113">
        <f>I40*I39</f>
        <v>0</v>
      </c>
    </row>
    <row r="43" ht="12.75">
      <c r="A43" s="61" t="s">
        <v>264</v>
      </c>
    </row>
    <row r="44" ht="13.5" thickBot="1"/>
    <row r="45" spans="1:9" ht="13.5" customHeight="1">
      <c r="A45" s="62"/>
      <c r="B45" s="63"/>
      <c r="C45" s="64"/>
      <c r="D45" s="380" t="s">
        <v>260</v>
      </c>
      <c r="E45" s="388"/>
      <c r="F45" s="389"/>
      <c r="G45" s="383" t="s">
        <v>257</v>
      </c>
      <c r="H45" s="381"/>
      <c r="I45" s="390"/>
    </row>
    <row r="46" spans="1:9" ht="13.5" thickBot="1">
      <c r="A46" s="66" t="s">
        <v>95</v>
      </c>
      <c r="B46" s="67" t="s">
        <v>96</v>
      </c>
      <c r="C46" s="68" t="s">
        <v>105</v>
      </c>
      <c r="D46" s="58" t="s">
        <v>65</v>
      </c>
      <c r="E46" s="69" t="s">
        <v>265</v>
      </c>
      <c r="F46" s="70" t="s">
        <v>110</v>
      </c>
      <c r="G46" s="71" t="s">
        <v>65</v>
      </c>
      <c r="H46" s="71" t="s">
        <v>84</v>
      </c>
      <c r="I46" s="72" t="s">
        <v>110</v>
      </c>
    </row>
    <row r="47" spans="1:9" ht="13.5" thickBot="1">
      <c r="A47" s="162"/>
      <c r="B47" s="50" t="s">
        <v>164</v>
      </c>
      <c r="C47" s="151"/>
      <c r="D47" s="73"/>
      <c r="E47" s="74">
        <v>129</v>
      </c>
      <c r="F47" s="75">
        <f>E47*D47</f>
        <v>0</v>
      </c>
      <c r="G47" s="160"/>
      <c r="H47" s="149"/>
      <c r="I47" s="78">
        <f>H47*G47</f>
        <v>0</v>
      </c>
    </row>
    <row r="48" spans="1:9" s="106" customFormat="1" ht="13.5" thickBot="1">
      <c r="A48" s="80" t="s">
        <v>64</v>
      </c>
      <c r="B48" s="115"/>
      <c r="C48" s="116"/>
      <c r="D48" s="116"/>
      <c r="E48" s="117"/>
      <c r="F48" s="100"/>
      <c r="G48" s="118"/>
      <c r="H48" s="143" t="s">
        <v>43</v>
      </c>
      <c r="I48" s="105">
        <f>SUM(I47:I47)</f>
        <v>0</v>
      </c>
    </row>
    <row r="49" spans="6:9" ht="13.5" thickBot="1">
      <c r="F49" s="114"/>
      <c r="G49" s="97"/>
      <c r="H49" s="143" t="s">
        <v>271</v>
      </c>
      <c r="I49" s="157"/>
    </row>
    <row r="50" spans="1:9" ht="13.5" thickBot="1">
      <c r="A50" s="48"/>
      <c r="B50" s="48"/>
      <c r="C50" s="48"/>
      <c r="D50" s="48"/>
      <c r="E50" s="80"/>
      <c r="F50" s="104"/>
      <c r="G50" s="100"/>
      <c r="H50" s="175" t="s">
        <v>269</v>
      </c>
      <c r="I50" s="113">
        <f>I49*I48</f>
        <v>0</v>
      </c>
    </row>
    <row r="51" spans="2:7" ht="12.75">
      <c r="B51" s="81"/>
      <c r="C51" s="80"/>
      <c r="D51" s="82"/>
      <c r="E51" s="83"/>
      <c r="F51" s="84"/>
      <c r="G51" s="85"/>
    </row>
    <row r="52" spans="1:7" ht="12.75">
      <c r="A52" s="48" t="s">
        <v>78</v>
      </c>
      <c r="B52" s="48"/>
      <c r="C52" s="48"/>
      <c r="D52" s="48"/>
      <c r="E52" s="48"/>
      <c r="F52" s="48"/>
      <c r="G52" s="48"/>
    </row>
    <row r="53" spans="1:7" ht="13.5" thickBot="1">
      <c r="A53" s="48"/>
      <c r="B53" s="48"/>
      <c r="C53" s="48"/>
      <c r="D53" s="48"/>
      <c r="E53" s="48"/>
      <c r="F53" s="48"/>
      <c r="G53" s="48"/>
    </row>
    <row r="54" spans="1:9" ht="13.5" customHeight="1">
      <c r="A54" s="62"/>
      <c r="B54" s="63"/>
      <c r="C54" s="64"/>
      <c r="D54" s="380" t="s">
        <v>260</v>
      </c>
      <c r="E54" s="388"/>
      <c r="F54" s="389"/>
      <c r="G54" s="383" t="s">
        <v>257</v>
      </c>
      <c r="H54" s="381"/>
      <c r="I54" s="390"/>
    </row>
    <row r="55" spans="1:9" ht="13.5" thickBot="1">
      <c r="A55" s="66" t="s">
        <v>95</v>
      </c>
      <c r="B55" s="67" t="s">
        <v>96</v>
      </c>
      <c r="C55" s="68" t="s">
        <v>105</v>
      </c>
      <c r="D55" s="58" t="s">
        <v>65</v>
      </c>
      <c r="E55" s="69" t="s">
        <v>265</v>
      </c>
      <c r="F55" s="70" t="s">
        <v>110</v>
      </c>
      <c r="G55" s="71" t="s">
        <v>65</v>
      </c>
      <c r="H55" s="71" t="s">
        <v>84</v>
      </c>
      <c r="I55" s="72" t="s">
        <v>110</v>
      </c>
    </row>
    <row r="56" spans="1:9" ht="13.5" thickBot="1">
      <c r="A56" s="162"/>
      <c r="B56" s="50" t="s">
        <v>164</v>
      </c>
      <c r="C56" s="151"/>
      <c r="D56" s="73"/>
      <c r="E56" s="74">
        <v>66</v>
      </c>
      <c r="F56" s="75">
        <f>E56*D56</f>
        <v>0</v>
      </c>
      <c r="G56" s="160"/>
      <c r="H56" s="149"/>
      <c r="I56" s="78">
        <f>H56*G56</f>
        <v>0</v>
      </c>
    </row>
    <row r="57" spans="1:9" s="106" customFormat="1" ht="13.5" thickBot="1">
      <c r="A57" s="80" t="s">
        <v>64</v>
      </c>
      <c r="B57" s="115"/>
      <c r="C57" s="116"/>
      <c r="D57" s="116"/>
      <c r="E57" s="117"/>
      <c r="F57" s="100"/>
      <c r="G57" s="118"/>
      <c r="H57" s="143" t="s">
        <v>43</v>
      </c>
      <c r="I57" s="105">
        <f>SUM(I56:I56)</f>
        <v>0</v>
      </c>
    </row>
    <row r="58" spans="6:9" ht="13.5" thickBot="1">
      <c r="F58" s="114"/>
      <c r="G58" s="97"/>
      <c r="H58" s="143" t="s">
        <v>271</v>
      </c>
      <c r="I58" s="157"/>
    </row>
    <row r="59" spans="1:9" ht="13.5" thickBot="1">
      <c r="A59" s="48"/>
      <c r="B59" s="48"/>
      <c r="C59" s="48"/>
      <c r="D59" s="48"/>
      <c r="E59" s="80"/>
      <c r="F59" s="104"/>
      <c r="G59" s="100"/>
      <c r="H59" s="175" t="s">
        <v>270</v>
      </c>
      <c r="I59" s="113">
        <f>I58*I57</f>
        <v>0</v>
      </c>
    </row>
    <row r="60" spans="2:5" ht="13.5" thickBot="1">
      <c r="B60" s="81"/>
      <c r="C60" s="80"/>
      <c r="D60" s="82"/>
      <c r="E60" s="83"/>
    </row>
    <row r="61" spans="6:9" ht="13.5" thickBot="1">
      <c r="F61" s="104"/>
      <c r="G61" s="118"/>
      <c r="H61" s="143" t="s">
        <v>298</v>
      </c>
      <c r="I61" s="105">
        <f>I59+I50+I41+I31+I22+I12</f>
        <v>0</v>
      </c>
    </row>
  </sheetData>
  <sheetProtection/>
  <mergeCells count="13">
    <mergeCell ref="D54:F54"/>
    <mergeCell ref="G54:I54"/>
    <mergeCell ref="D45:F45"/>
    <mergeCell ref="G45:I45"/>
    <mergeCell ref="A17:B17"/>
    <mergeCell ref="D26:F26"/>
    <mergeCell ref="G26:I26"/>
    <mergeCell ref="D35:F35"/>
    <mergeCell ref="G35:I35"/>
    <mergeCell ref="D6:F6"/>
    <mergeCell ref="G6:I6"/>
    <mergeCell ref="D16:F16"/>
    <mergeCell ref="G16:I16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H1" s="132" t="s">
        <v>99</v>
      </c>
      <c r="I1" s="133" t="s">
        <v>403</v>
      </c>
    </row>
    <row r="2" spans="1:6" ht="12.75">
      <c r="A2" s="134"/>
      <c r="B2" s="48" t="s">
        <v>250</v>
      </c>
      <c r="F2" s="48"/>
    </row>
    <row r="3" spans="1:6" ht="12.75">
      <c r="A3" s="134"/>
      <c r="B3" s="48"/>
      <c r="F3" s="48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50" t="s">
        <v>164</v>
      </c>
      <c r="C8" s="151"/>
      <c r="D8" s="73">
        <v>1</v>
      </c>
      <c r="E8" s="51">
        <v>45</v>
      </c>
      <c r="F8" s="75">
        <f>E8*D8</f>
        <v>45</v>
      </c>
      <c r="G8" s="148"/>
      <c r="H8" s="149"/>
      <c r="I8" s="78">
        <f>H8*G8</f>
        <v>0</v>
      </c>
    </row>
    <row r="9" spans="1:9" ht="13.5" thickBot="1">
      <c r="A9" s="150"/>
      <c r="B9" s="50" t="s">
        <v>119</v>
      </c>
      <c r="C9" s="151"/>
      <c r="D9" s="73">
        <v>1</v>
      </c>
      <c r="E9" s="51">
        <v>35</v>
      </c>
      <c r="F9" s="75">
        <f>E9*D9</f>
        <v>35</v>
      </c>
      <c r="G9" s="179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9" ht="12.75">
      <c r="A14" s="48" t="s">
        <v>344</v>
      </c>
      <c r="B14" s="48"/>
      <c r="C14" s="48"/>
      <c r="D14" s="48"/>
      <c r="E14" s="80"/>
      <c r="F14" s="80"/>
      <c r="G14" s="80"/>
      <c r="H14" s="82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ht="13.5" thickBot="1">
      <c r="A17" s="391" t="s">
        <v>137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256" t="s">
        <v>106</v>
      </c>
      <c r="H17" s="256" t="s">
        <v>84</v>
      </c>
      <c r="I17" s="257" t="s">
        <v>110</v>
      </c>
    </row>
    <row r="18" spans="1:9" ht="12.75">
      <c r="A18" s="49" t="s">
        <v>9</v>
      </c>
      <c r="B18" s="108"/>
      <c r="C18" s="151" t="s">
        <v>111</v>
      </c>
      <c r="D18" s="176">
        <v>1</v>
      </c>
      <c r="E18" s="51">
        <v>45</v>
      </c>
      <c r="F18" s="51">
        <f>D18*E18</f>
        <v>45</v>
      </c>
      <c r="G18" s="154"/>
      <c r="H18" s="154"/>
      <c r="I18" s="110">
        <f>G18*H18</f>
        <v>0</v>
      </c>
    </row>
    <row r="19" spans="1:9" ht="13.5" thickBot="1">
      <c r="A19" s="49" t="s">
        <v>107</v>
      </c>
      <c r="B19" s="108"/>
      <c r="C19" s="151" t="s">
        <v>111</v>
      </c>
      <c r="D19" s="176">
        <v>1</v>
      </c>
      <c r="E19" s="51">
        <v>85</v>
      </c>
      <c r="F19" s="51">
        <f>D19*E19</f>
        <v>85</v>
      </c>
      <c r="G19" s="151"/>
      <c r="H19" s="151"/>
      <c r="I19" s="188">
        <f>G19*H19</f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43" t="s">
        <v>43</v>
      </c>
      <c r="I20" s="105">
        <f>SUM(I18:I19)</f>
        <v>0</v>
      </c>
    </row>
    <row r="21" spans="6:9" ht="13.5" thickBot="1">
      <c r="F21" s="114"/>
      <c r="G21" s="97"/>
      <c r="H21" s="143" t="s">
        <v>271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267</v>
      </c>
      <c r="I22" s="113">
        <f>I21*I20</f>
        <v>0</v>
      </c>
    </row>
    <row r="23" ht="13.5" thickBot="1"/>
    <row r="24" spans="6:9" ht="13.5" thickBot="1">
      <c r="F24" s="104"/>
      <c r="G24" s="118"/>
      <c r="H24" s="143" t="s">
        <v>322</v>
      </c>
      <c r="I24" s="105">
        <f>I22+I12</f>
        <v>0</v>
      </c>
    </row>
  </sheetData>
  <sheetProtection/>
  <mergeCells count="5">
    <mergeCell ref="A17:B17"/>
    <mergeCell ref="D6:F6"/>
    <mergeCell ref="G6:I6"/>
    <mergeCell ref="D16:F16"/>
    <mergeCell ref="G16:I16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6384" width="9.33203125" style="1" customWidth="1"/>
  </cols>
  <sheetData>
    <row r="1" spans="1:9" ht="13.5" thickBot="1">
      <c r="A1" s="13" t="s">
        <v>98</v>
      </c>
      <c r="B1" s="3" t="s">
        <v>142</v>
      </c>
      <c r="H1" s="13" t="s">
        <v>99</v>
      </c>
      <c r="I1" s="22" t="s">
        <v>424</v>
      </c>
    </row>
    <row r="2" spans="1:6" ht="12.75">
      <c r="A2" s="2"/>
      <c r="B2" s="25" t="s">
        <v>221</v>
      </c>
      <c r="F2" s="4"/>
    </row>
    <row r="3" ht="12.75">
      <c r="A3" s="5"/>
    </row>
    <row r="4" ht="12.75">
      <c r="A4" s="144" t="s">
        <v>123</v>
      </c>
    </row>
    <row r="5" ht="13.5" thickBot="1">
      <c r="A5" s="2"/>
    </row>
    <row r="6" spans="1:9" s="61" customFormat="1" ht="13.5" customHeight="1">
      <c r="A6" s="62"/>
      <c r="B6" s="63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s="61" customFormat="1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s="61" customFormat="1" ht="12.75">
      <c r="A8" s="150"/>
      <c r="B8" s="50" t="s">
        <v>100</v>
      </c>
      <c r="C8" s="151"/>
      <c r="D8" s="73">
        <v>0.5</v>
      </c>
      <c r="E8" s="51">
        <v>80</v>
      </c>
      <c r="F8" s="75">
        <f>E8*D8</f>
        <v>40</v>
      </c>
      <c r="G8" s="148"/>
      <c r="H8" s="149"/>
      <c r="I8" s="78">
        <f>H8*G8</f>
        <v>0</v>
      </c>
    </row>
    <row r="9" spans="1:9" s="61" customFormat="1" ht="13.5" thickBot="1">
      <c r="A9" s="150"/>
      <c r="B9" s="353" t="s">
        <v>459</v>
      </c>
      <c r="C9" s="151"/>
      <c r="D9" s="73">
        <v>10</v>
      </c>
      <c r="E9" s="74">
        <v>65</v>
      </c>
      <c r="F9" s="98">
        <f>E9*D9</f>
        <v>650</v>
      </c>
      <c r="G9" s="156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02" t="s">
        <v>43</v>
      </c>
      <c r="I10" s="105">
        <f>SUM(I8:I9)</f>
        <v>0</v>
      </c>
    </row>
    <row r="11" spans="1:9" s="61" customFormat="1" ht="13.5" thickBot="1">
      <c r="A11" s="48"/>
      <c r="F11" s="114"/>
      <c r="G11" s="97"/>
      <c r="H11" s="102" t="s">
        <v>271</v>
      </c>
      <c r="I11" s="157"/>
    </row>
    <row r="12" spans="1:9" ht="13.5" thickBot="1">
      <c r="A12" s="4"/>
      <c r="B12" s="48"/>
      <c r="C12" s="48"/>
      <c r="D12" s="48"/>
      <c r="E12" s="80"/>
      <c r="F12" s="104"/>
      <c r="G12" s="100"/>
      <c r="H12" s="112" t="s">
        <v>266</v>
      </c>
      <c r="I12" s="113">
        <f>I11*I10</f>
        <v>0</v>
      </c>
    </row>
    <row r="13" spans="1:9" ht="12.75">
      <c r="A13" s="48"/>
      <c r="B13" s="48"/>
      <c r="C13" s="48"/>
      <c r="D13" s="48"/>
      <c r="E13" s="80"/>
      <c r="F13" s="80"/>
      <c r="G13" s="80"/>
      <c r="H13" s="37"/>
      <c r="I13" s="103"/>
    </row>
    <row r="14" spans="1:9" ht="12.75">
      <c r="A14" s="25" t="s">
        <v>104</v>
      </c>
      <c r="B14" s="48"/>
      <c r="C14" s="48"/>
      <c r="D14" s="48"/>
      <c r="E14" s="80"/>
      <c r="F14" s="80"/>
      <c r="G14" s="80"/>
      <c r="H14" s="37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s="61" customFormat="1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s="61" customFormat="1" ht="13.5" thickBot="1">
      <c r="A17" s="391" t="s">
        <v>137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71" t="s">
        <v>106</v>
      </c>
      <c r="H17" s="71" t="s">
        <v>84</v>
      </c>
      <c r="I17" s="72" t="s">
        <v>110</v>
      </c>
    </row>
    <row r="18" spans="1:9" s="61" customFormat="1" ht="12.75">
      <c r="A18" s="109" t="s">
        <v>107</v>
      </c>
      <c r="B18" s="108"/>
      <c r="C18" s="159" t="s">
        <v>111</v>
      </c>
      <c r="D18" s="88">
        <v>1</v>
      </c>
      <c r="E18" s="89">
        <v>85</v>
      </c>
      <c r="F18" s="89">
        <f>D18*E18</f>
        <v>85</v>
      </c>
      <c r="G18" s="159"/>
      <c r="H18" s="159"/>
      <c r="I18" s="90">
        <f>G18*H18</f>
        <v>0</v>
      </c>
    </row>
    <row r="19" spans="1:9" s="61" customFormat="1" ht="13.5" thickBot="1">
      <c r="A19" s="49" t="s">
        <v>331</v>
      </c>
      <c r="B19" s="158"/>
      <c r="C19" s="154" t="s">
        <v>111</v>
      </c>
      <c r="D19" s="91">
        <v>1</v>
      </c>
      <c r="E19" s="96">
        <v>20</v>
      </c>
      <c r="F19" s="92">
        <f>D19*E19</f>
        <v>20</v>
      </c>
      <c r="G19" s="154"/>
      <c r="H19" s="154"/>
      <c r="I19" s="93">
        <f>G19*H19</f>
        <v>0</v>
      </c>
    </row>
    <row r="20" spans="1:9" s="106" customFormat="1" ht="13.5" thickBot="1">
      <c r="A20" s="116" t="s">
        <v>330</v>
      </c>
      <c r="B20" s="115"/>
      <c r="C20" s="116"/>
      <c r="D20" s="116"/>
      <c r="E20" s="117"/>
      <c r="F20" s="100"/>
      <c r="G20" s="118"/>
      <c r="H20" s="102" t="s">
        <v>43</v>
      </c>
      <c r="I20" s="105">
        <f>SUM(I18:I19)</f>
        <v>0</v>
      </c>
    </row>
    <row r="21" spans="6:9" s="61" customFormat="1" ht="13.5" thickBot="1">
      <c r="F21" s="114"/>
      <c r="G21" s="97"/>
      <c r="H21" s="102" t="s">
        <v>271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12" t="s">
        <v>267</v>
      </c>
      <c r="I22" s="113">
        <f>I21*I20</f>
        <v>0</v>
      </c>
    </row>
    <row r="23" spans="1:7" s="61" customFormat="1" ht="12.75">
      <c r="A23" s="48"/>
      <c r="B23" s="48"/>
      <c r="C23" s="48"/>
      <c r="D23" s="48"/>
      <c r="E23" s="48"/>
      <c r="F23" s="48"/>
      <c r="G23" s="48"/>
    </row>
    <row r="24" spans="1:7" s="61" customFormat="1" ht="12.75">
      <c r="A24" s="48" t="s">
        <v>63</v>
      </c>
      <c r="B24" s="48"/>
      <c r="C24" s="48"/>
      <c r="D24" s="48"/>
      <c r="E24" s="48"/>
      <c r="F24" s="48"/>
      <c r="G24" s="48"/>
    </row>
    <row r="25" spans="1:7" s="61" customFormat="1" ht="13.5" thickBot="1">
      <c r="A25" s="48"/>
      <c r="B25" s="48"/>
      <c r="C25" s="48"/>
      <c r="D25" s="48"/>
      <c r="E25" s="48"/>
      <c r="F25" s="48"/>
      <c r="G25" s="48"/>
    </row>
    <row r="26" spans="1:9" s="61" customFormat="1" ht="13.5" customHeight="1">
      <c r="A26" s="62"/>
      <c r="B26" s="63"/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s="61" customFormat="1" ht="13.5" thickBot="1">
      <c r="A27" s="66" t="s">
        <v>95</v>
      </c>
      <c r="B27" s="67" t="s">
        <v>96</v>
      </c>
      <c r="C27" s="68" t="s">
        <v>105</v>
      </c>
      <c r="D27" s="58" t="s">
        <v>262</v>
      </c>
      <c r="E27" s="69" t="s">
        <v>97</v>
      </c>
      <c r="F27" s="70" t="s">
        <v>110</v>
      </c>
      <c r="G27" s="71" t="s">
        <v>262</v>
      </c>
      <c r="H27" s="71" t="s">
        <v>97</v>
      </c>
      <c r="I27" s="72" t="s">
        <v>110</v>
      </c>
    </row>
    <row r="28" spans="1:9" s="61" customFormat="1" ht="13.5" thickBot="1">
      <c r="A28" s="150"/>
      <c r="B28" s="353" t="s">
        <v>459</v>
      </c>
      <c r="C28" s="151"/>
      <c r="D28" s="73">
        <v>4</v>
      </c>
      <c r="E28" s="74">
        <v>65</v>
      </c>
      <c r="F28" s="75">
        <f>E28*D28</f>
        <v>260</v>
      </c>
      <c r="G28" s="160"/>
      <c r="H28" s="149"/>
      <c r="I28" s="78">
        <f>H28*G28</f>
        <v>0</v>
      </c>
    </row>
    <row r="29" spans="1:9" s="106" customFormat="1" ht="13.5" thickBot="1">
      <c r="A29" s="116"/>
      <c r="B29" s="115"/>
      <c r="C29" s="116"/>
      <c r="D29" s="116"/>
      <c r="E29" s="117"/>
      <c r="F29" s="100"/>
      <c r="G29" s="118"/>
      <c r="H29" s="102" t="s">
        <v>43</v>
      </c>
      <c r="I29" s="105">
        <f>SUM(I28:I28)</f>
        <v>0</v>
      </c>
    </row>
    <row r="30" spans="6:9" s="61" customFormat="1" ht="13.5" thickBot="1">
      <c r="F30" s="114"/>
      <c r="G30" s="97"/>
      <c r="H30" s="102" t="s">
        <v>279</v>
      </c>
      <c r="I30" s="157"/>
    </row>
    <row r="31" spans="1:9" ht="13.5" thickBot="1">
      <c r="A31" s="48"/>
      <c r="B31" s="48"/>
      <c r="C31" s="48"/>
      <c r="D31" s="48"/>
      <c r="E31" s="80"/>
      <c r="F31" s="104"/>
      <c r="G31" s="100"/>
      <c r="H31" s="112" t="s">
        <v>266</v>
      </c>
      <c r="I31" s="113">
        <f>I30*I29</f>
        <v>0</v>
      </c>
    </row>
    <row r="32" spans="1:7" s="61" customFormat="1" ht="12.75">
      <c r="A32" s="80"/>
      <c r="B32" s="81"/>
      <c r="C32" s="80"/>
      <c r="D32" s="82"/>
      <c r="E32" s="83"/>
      <c r="F32" s="84"/>
      <c r="G32" s="85"/>
    </row>
    <row r="33" spans="1:7" s="61" customFormat="1" ht="12.75">
      <c r="A33" s="48" t="s">
        <v>235</v>
      </c>
      <c r="B33" s="48"/>
      <c r="C33" s="48"/>
      <c r="D33" s="48"/>
      <c r="E33" s="48"/>
      <c r="F33" s="48"/>
      <c r="G33" s="48"/>
    </row>
    <row r="34" spans="1:7" s="61" customFormat="1" ht="13.5" thickBot="1">
      <c r="A34" s="48"/>
      <c r="B34" s="48"/>
      <c r="C34" s="48"/>
      <c r="D34" s="48"/>
      <c r="E34" s="48"/>
      <c r="F34" s="48"/>
      <c r="G34" s="48"/>
    </row>
    <row r="35" spans="1:9" s="61" customFormat="1" ht="13.5" customHeight="1">
      <c r="A35" s="62"/>
      <c r="B35" s="63" t="s">
        <v>254</v>
      </c>
      <c r="C35" s="64"/>
      <c r="D35" s="380" t="s">
        <v>260</v>
      </c>
      <c r="E35" s="388"/>
      <c r="F35" s="389"/>
      <c r="G35" s="383" t="s">
        <v>257</v>
      </c>
      <c r="H35" s="381"/>
      <c r="I35" s="390"/>
    </row>
    <row r="36" spans="1:9" s="61" customFormat="1" ht="13.5" thickBot="1">
      <c r="A36" s="66" t="s">
        <v>95</v>
      </c>
      <c r="B36" s="67" t="s">
        <v>263</v>
      </c>
      <c r="C36" s="68" t="s">
        <v>105</v>
      </c>
      <c r="D36" s="58" t="s">
        <v>259</v>
      </c>
      <c r="E36" s="69" t="s">
        <v>261</v>
      </c>
      <c r="F36" s="70" t="s">
        <v>110</v>
      </c>
      <c r="G36" s="71" t="s">
        <v>258</v>
      </c>
      <c r="H36" s="71" t="s">
        <v>261</v>
      </c>
      <c r="I36" s="72" t="s">
        <v>110</v>
      </c>
    </row>
    <row r="37" spans="1:9" s="61" customFormat="1" ht="12.75">
      <c r="A37" s="161"/>
      <c r="B37" s="86" t="s">
        <v>255</v>
      </c>
      <c r="C37" s="159" t="s">
        <v>111</v>
      </c>
      <c r="D37" s="88">
        <v>250</v>
      </c>
      <c r="E37" s="89">
        <v>0.51</v>
      </c>
      <c r="F37" s="89">
        <f>D37*E37</f>
        <v>127.5</v>
      </c>
      <c r="G37" s="159"/>
      <c r="H37" s="159"/>
      <c r="I37" s="90">
        <f>G37*H37</f>
        <v>0</v>
      </c>
    </row>
    <row r="38" spans="1:9" s="61" customFormat="1" ht="13.5" thickBot="1">
      <c r="A38" s="161"/>
      <c r="B38" s="86" t="s">
        <v>256</v>
      </c>
      <c r="C38" s="154" t="s">
        <v>111</v>
      </c>
      <c r="D38" s="91">
        <v>250</v>
      </c>
      <c r="E38" s="96">
        <v>0.75</v>
      </c>
      <c r="F38" s="92">
        <f>D38*E38</f>
        <v>187.5</v>
      </c>
      <c r="G38" s="154"/>
      <c r="H38" s="154"/>
      <c r="I38" s="93">
        <f>G38*H38</f>
        <v>0</v>
      </c>
    </row>
    <row r="39" spans="1:9" s="106" customFormat="1" ht="13.5" thickBot="1">
      <c r="A39" s="116"/>
      <c r="B39" s="115"/>
      <c r="C39" s="116"/>
      <c r="D39" s="116"/>
      <c r="E39" s="117"/>
      <c r="F39" s="100"/>
      <c r="G39" s="118"/>
      <c r="H39" s="102" t="s">
        <v>43</v>
      </c>
      <c r="I39" s="105">
        <f>SUM(I37:I38)</f>
        <v>0</v>
      </c>
    </row>
    <row r="40" spans="6:9" s="61" customFormat="1" ht="13.5" thickBot="1">
      <c r="F40" s="114"/>
      <c r="G40" s="97"/>
      <c r="H40" s="102" t="s">
        <v>279</v>
      </c>
      <c r="I40" s="157"/>
    </row>
    <row r="41" spans="1:9" ht="13.5" thickBot="1">
      <c r="A41" s="48"/>
      <c r="B41" s="48"/>
      <c r="C41" s="48"/>
      <c r="D41" s="48"/>
      <c r="E41" s="80"/>
      <c r="F41" s="104"/>
      <c r="G41" s="100"/>
      <c r="H41" s="112" t="s">
        <v>268</v>
      </c>
      <c r="I41" s="113">
        <f>I40*I39</f>
        <v>0</v>
      </c>
    </row>
    <row r="42" s="61" customFormat="1" ht="12.75"/>
    <row r="43" s="61" customFormat="1" ht="12.75">
      <c r="A43" s="61" t="s">
        <v>264</v>
      </c>
    </row>
    <row r="44" s="61" customFormat="1" ht="13.5" thickBot="1"/>
    <row r="45" spans="1:9" s="61" customFormat="1" ht="13.5" customHeight="1">
      <c r="A45" s="62"/>
      <c r="B45" s="63"/>
      <c r="C45" s="64"/>
      <c r="D45" s="380" t="s">
        <v>260</v>
      </c>
      <c r="E45" s="388"/>
      <c r="F45" s="389"/>
      <c r="G45" s="383" t="s">
        <v>257</v>
      </c>
      <c r="H45" s="381"/>
      <c r="I45" s="390"/>
    </row>
    <row r="46" spans="1:9" s="61" customFormat="1" ht="13.5" thickBot="1">
      <c r="A46" s="66" t="s">
        <v>95</v>
      </c>
      <c r="B46" s="67" t="s">
        <v>96</v>
      </c>
      <c r="C46" s="68" t="s">
        <v>105</v>
      </c>
      <c r="D46" s="58" t="s">
        <v>65</v>
      </c>
      <c r="E46" s="69" t="s">
        <v>265</v>
      </c>
      <c r="F46" s="70" t="s">
        <v>110</v>
      </c>
      <c r="G46" s="71" t="s">
        <v>65</v>
      </c>
      <c r="H46" s="71" t="s">
        <v>84</v>
      </c>
      <c r="I46" s="72" t="s">
        <v>110</v>
      </c>
    </row>
    <row r="47" spans="1:9" s="61" customFormat="1" ht="13.5" thickBot="1">
      <c r="A47" s="162"/>
      <c r="B47" s="353" t="s">
        <v>459</v>
      </c>
      <c r="C47" s="151"/>
      <c r="D47" s="73"/>
      <c r="E47" s="74">
        <v>129</v>
      </c>
      <c r="F47" s="75">
        <f>E47*D47</f>
        <v>0</v>
      </c>
      <c r="G47" s="160"/>
      <c r="H47" s="149"/>
      <c r="I47" s="78">
        <f>H47*G47</f>
        <v>0</v>
      </c>
    </row>
    <row r="48" spans="1:9" s="106" customFormat="1" ht="13.5" thickBot="1">
      <c r="A48" s="80" t="s">
        <v>64</v>
      </c>
      <c r="B48" s="115"/>
      <c r="C48" s="116"/>
      <c r="D48" s="116"/>
      <c r="E48" s="117"/>
      <c r="F48" s="100"/>
      <c r="G48" s="118"/>
      <c r="H48" s="102" t="s">
        <v>43</v>
      </c>
      <c r="I48" s="105">
        <f>SUM(I47:I47)</f>
        <v>0</v>
      </c>
    </row>
    <row r="49" spans="6:9" s="61" customFormat="1" ht="13.5" thickBot="1">
      <c r="F49" s="114"/>
      <c r="G49" s="97"/>
      <c r="H49" s="102" t="s">
        <v>271</v>
      </c>
      <c r="I49" s="157"/>
    </row>
    <row r="50" spans="1:9" ht="13.5" thickBot="1">
      <c r="A50" s="48"/>
      <c r="B50" s="48"/>
      <c r="C50" s="48"/>
      <c r="D50" s="48"/>
      <c r="E50" s="80"/>
      <c r="F50" s="104"/>
      <c r="G50" s="100"/>
      <c r="H50" s="112" t="s">
        <v>269</v>
      </c>
      <c r="I50" s="113">
        <f>I49*I48</f>
        <v>0</v>
      </c>
    </row>
    <row r="51" spans="2:7" s="61" customFormat="1" ht="12.75">
      <c r="B51" s="81"/>
      <c r="C51" s="80"/>
      <c r="D51" s="82"/>
      <c r="E51" s="83"/>
      <c r="F51" s="84"/>
      <c r="G51" s="85"/>
    </row>
    <row r="52" spans="1:7" s="61" customFormat="1" ht="12.75">
      <c r="A52" s="48" t="s">
        <v>78</v>
      </c>
      <c r="B52" s="48"/>
      <c r="C52" s="48"/>
      <c r="D52" s="48"/>
      <c r="E52" s="48"/>
      <c r="F52" s="48"/>
      <c r="G52" s="48"/>
    </row>
    <row r="53" spans="1:7" s="61" customFormat="1" ht="13.5" thickBot="1">
      <c r="A53" s="48"/>
      <c r="B53" s="48"/>
      <c r="C53" s="48"/>
      <c r="D53" s="48"/>
      <c r="E53" s="48"/>
      <c r="F53" s="48"/>
      <c r="G53" s="48"/>
    </row>
    <row r="54" spans="1:9" s="61" customFormat="1" ht="13.5" customHeight="1">
      <c r="A54" s="62"/>
      <c r="B54" s="63"/>
      <c r="C54" s="64"/>
      <c r="D54" s="380" t="s">
        <v>260</v>
      </c>
      <c r="E54" s="388"/>
      <c r="F54" s="389"/>
      <c r="G54" s="383" t="s">
        <v>257</v>
      </c>
      <c r="H54" s="381"/>
      <c r="I54" s="390"/>
    </row>
    <row r="55" spans="1:9" s="61" customFormat="1" ht="13.5" thickBot="1">
      <c r="A55" s="66" t="s">
        <v>95</v>
      </c>
      <c r="B55" s="67" t="s">
        <v>96</v>
      </c>
      <c r="C55" s="68" t="s">
        <v>105</v>
      </c>
      <c r="D55" s="58" t="s">
        <v>65</v>
      </c>
      <c r="E55" s="69" t="s">
        <v>265</v>
      </c>
      <c r="F55" s="70" t="s">
        <v>110</v>
      </c>
      <c r="G55" s="71" t="s">
        <v>65</v>
      </c>
      <c r="H55" s="71" t="s">
        <v>84</v>
      </c>
      <c r="I55" s="72" t="s">
        <v>110</v>
      </c>
    </row>
    <row r="56" spans="1:9" s="61" customFormat="1" ht="13.5" thickBot="1">
      <c r="A56" s="162"/>
      <c r="B56" s="353" t="s">
        <v>459</v>
      </c>
      <c r="C56" s="151"/>
      <c r="D56" s="73"/>
      <c r="E56" s="74">
        <v>66</v>
      </c>
      <c r="F56" s="75">
        <f>E56*D56</f>
        <v>0</v>
      </c>
      <c r="G56" s="160"/>
      <c r="H56" s="149"/>
      <c r="I56" s="78">
        <f>H56*G56</f>
        <v>0</v>
      </c>
    </row>
    <row r="57" spans="1:9" s="106" customFormat="1" ht="13.5" thickBot="1">
      <c r="A57" s="80" t="s">
        <v>64</v>
      </c>
      <c r="B57" s="115"/>
      <c r="C57" s="116"/>
      <c r="D57" s="116"/>
      <c r="E57" s="117"/>
      <c r="F57" s="100"/>
      <c r="G57" s="118"/>
      <c r="H57" s="102" t="s">
        <v>43</v>
      </c>
      <c r="I57" s="105">
        <f>SUM(I56:I56)</f>
        <v>0</v>
      </c>
    </row>
    <row r="58" spans="6:9" s="61" customFormat="1" ht="13.5" thickBot="1">
      <c r="F58" s="114"/>
      <c r="G58" s="97"/>
      <c r="H58" s="102" t="s">
        <v>271</v>
      </c>
      <c r="I58" s="157"/>
    </row>
    <row r="59" spans="1:9" ht="13.5" thickBot="1">
      <c r="A59" s="48"/>
      <c r="B59" s="48"/>
      <c r="C59" s="48"/>
      <c r="D59" s="48"/>
      <c r="E59" s="80"/>
      <c r="F59" s="104"/>
      <c r="G59" s="100"/>
      <c r="H59" s="112" t="s">
        <v>270</v>
      </c>
      <c r="I59" s="113">
        <f>I58*I57</f>
        <v>0</v>
      </c>
    </row>
    <row r="60" spans="2:5" s="61" customFormat="1" ht="13.5" thickBot="1">
      <c r="B60" s="81"/>
      <c r="C60" s="80"/>
      <c r="D60" s="82"/>
      <c r="E60" s="83"/>
    </row>
    <row r="61" spans="6:9" ht="13.5" thickBot="1">
      <c r="F61" s="104"/>
      <c r="G61" s="118"/>
      <c r="H61" s="102" t="s">
        <v>272</v>
      </c>
      <c r="I61" s="105">
        <f>I59+I50+I41+I31+I22+I12</f>
        <v>0</v>
      </c>
    </row>
  </sheetData>
  <sheetProtection/>
  <mergeCells count="13">
    <mergeCell ref="A17:B17"/>
    <mergeCell ref="D26:F26"/>
    <mergeCell ref="G26:I26"/>
    <mergeCell ref="D35:F35"/>
    <mergeCell ref="G35:I35"/>
    <mergeCell ref="D45:F45"/>
    <mergeCell ref="D54:F54"/>
    <mergeCell ref="G54:I54"/>
    <mergeCell ref="G45:I45"/>
    <mergeCell ref="D6:F6"/>
    <mergeCell ref="G6:I6"/>
    <mergeCell ref="D16:F16"/>
    <mergeCell ref="G16:I16"/>
  </mergeCells>
  <printOptions horizontalCentered="1"/>
  <pageMargins left="0.5" right="0.5" top="1" bottom="0.5" header="0.5" footer="0.5"/>
  <pageSetup fitToHeight="0" fitToWidth="0" horizontalDpi="300" verticalDpi="300" orientation="landscape" scale="90" r:id="rId1"/>
  <rowBreaks count="1" manualBreakCount="1">
    <brk id="41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133"/>
      <c r="H1" s="132" t="s">
        <v>99</v>
      </c>
      <c r="I1" s="133" t="s">
        <v>404</v>
      </c>
    </row>
    <row r="2" spans="1:6" ht="12.75">
      <c r="A2" s="134"/>
      <c r="B2" s="48" t="s">
        <v>215</v>
      </c>
      <c r="F2" s="48"/>
    </row>
    <row r="3" ht="12.75">
      <c r="A3" s="174"/>
    </row>
    <row r="4" ht="12.75">
      <c r="A4" s="61" t="s">
        <v>206</v>
      </c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2.75" customHeight="1" thickBot="1">
      <c r="A7" s="391" t="s">
        <v>194</v>
      </c>
      <c r="B7" s="392"/>
      <c r="C7" s="68" t="s">
        <v>105</v>
      </c>
      <c r="D7" s="58" t="s">
        <v>118</v>
      </c>
      <c r="E7" s="69" t="s">
        <v>275</v>
      </c>
      <c r="F7" s="70" t="s">
        <v>110</v>
      </c>
      <c r="G7" s="71" t="s">
        <v>118</v>
      </c>
      <c r="H7" s="71" t="s">
        <v>275</v>
      </c>
      <c r="I7" s="72" t="s">
        <v>110</v>
      </c>
    </row>
    <row r="8" spans="1:9" ht="13.5" thickBot="1">
      <c r="A8" s="114" t="s">
        <v>195</v>
      </c>
      <c r="B8" s="77"/>
      <c r="C8" s="151"/>
      <c r="D8" s="73"/>
      <c r="E8" s="51">
        <v>85</v>
      </c>
      <c r="F8" s="75">
        <f>E8*D8</f>
        <v>0</v>
      </c>
      <c r="G8" s="148"/>
      <c r="H8" s="149"/>
      <c r="I8" s="78">
        <f>H8*G8</f>
        <v>0</v>
      </c>
    </row>
    <row r="9" spans="1:9" ht="13.5" thickBot="1">
      <c r="A9" s="116"/>
      <c r="B9" s="115"/>
      <c r="C9" s="116"/>
      <c r="D9" s="116"/>
      <c r="E9" s="117"/>
      <c r="F9" s="100"/>
      <c r="G9" s="101"/>
      <c r="H9" s="143" t="s">
        <v>276</v>
      </c>
      <c r="I9" s="79">
        <f>I8</f>
        <v>0</v>
      </c>
    </row>
    <row r="10" ht="13.5" thickBot="1"/>
    <row r="11" spans="6:9" ht="13.5" thickBot="1">
      <c r="F11" s="104"/>
      <c r="G11" s="118"/>
      <c r="H11" s="143" t="s">
        <v>321</v>
      </c>
      <c r="I11" s="105">
        <f>I9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48"/>
      <c r="H1" s="132" t="s">
        <v>99</v>
      </c>
      <c r="I1" s="133" t="s">
        <v>405</v>
      </c>
    </row>
    <row r="2" spans="1:6" ht="12.75">
      <c r="A2" s="134"/>
      <c r="B2" s="48" t="s">
        <v>216</v>
      </c>
      <c r="F2" s="48"/>
    </row>
    <row r="3" ht="12.75">
      <c r="A3" s="174"/>
    </row>
    <row r="4" ht="12.75">
      <c r="A4" s="61" t="s">
        <v>206</v>
      </c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2.75" customHeight="1" thickBot="1">
      <c r="A7" s="391" t="s">
        <v>194</v>
      </c>
      <c r="B7" s="392"/>
      <c r="C7" s="68" t="s">
        <v>105</v>
      </c>
      <c r="D7" s="58" t="s">
        <v>118</v>
      </c>
      <c r="E7" s="69" t="s">
        <v>275</v>
      </c>
      <c r="F7" s="70" t="s">
        <v>110</v>
      </c>
      <c r="G7" s="71" t="s">
        <v>118</v>
      </c>
      <c r="H7" s="71" t="s">
        <v>275</v>
      </c>
      <c r="I7" s="72" t="s">
        <v>110</v>
      </c>
    </row>
    <row r="8" spans="1:9" ht="13.5" thickBot="1">
      <c r="A8" s="114" t="s">
        <v>195</v>
      </c>
      <c r="B8" s="77"/>
      <c r="C8" s="151"/>
      <c r="D8" s="73"/>
      <c r="E8" s="51">
        <v>85</v>
      </c>
      <c r="F8" s="75">
        <f>E8*D8</f>
        <v>0</v>
      </c>
      <c r="G8" s="148"/>
      <c r="H8" s="149"/>
      <c r="I8" s="78">
        <f>H8*G8</f>
        <v>0</v>
      </c>
    </row>
    <row r="9" spans="1:9" ht="13.5" thickBot="1">
      <c r="A9" s="116"/>
      <c r="B9" s="115"/>
      <c r="C9" s="116"/>
      <c r="D9" s="116"/>
      <c r="E9" s="117"/>
      <c r="F9" s="100"/>
      <c r="G9" s="101"/>
      <c r="H9" s="143" t="s">
        <v>276</v>
      </c>
      <c r="I9" s="79">
        <f>I8</f>
        <v>0</v>
      </c>
    </row>
    <row r="10" ht="13.5" thickBot="1"/>
    <row r="11" spans="6:9" ht="13.5" thickBot="1">
      <c r="F11" s="104"/>
      <c r="G11" s="118"/>
      <c r="H11" s="143" t="s">
        <v>320</v>
      </c>
      <c r="I11" s="105">
        <f>I9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165</v>
      </c>
      <c r="C1" s="48"/>
      <c r="G1" s="48"/>
      <c r="H1" s="132" t="s">
        <v>99</v>
      </c>
      <c r="I1" s="133" t="s">
        <v>406</v>
      </c>
    </row>
    <row r="2" spans="1:6" ht="12.75">
      <c r="A2" s="134"/>
      <c r="B2" s="25" t="s">
        <v>487</v>
      </c>
      <c r="F2" s="48"/>
    </row>
    <row r="3" spans="1:7" ht="12.75">
      <c r="A3" s="174"/>
      <c r="G3" s="85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2</v>
      </c>
      <c r="E8" s="51">
        <v>45</v>
      </c>
      <c r="F8" s="75">
        <f>E8*D8</f>
        <v>90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3" spans="1:9" ht="12.75">
      <c r="A13" s="48" t="s">
        <v>344</v>
      </c>
      <c r="B13" s="48"/>
      <c r="C13" s="48"/>
      <c r="D13" s="48"/>
      <c r="E13" s="80"/>
      <c r="F13" s="80"/>
      <c r="G13" s="80"/>
      <c r="H13" s="82"/>
      <c r="I13" s="103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256" t="s">
        <v>106</v>
      </c>
      <c r="H16" s="256" t="s">
        <v>84</v>
      </c>
      <c r="I16" s="257" t="s">
        <v>110</v>
      </c>
    </row>
    <row r="17" spans="1:9" ht="13.5" thickBot="1">
      <c r="A17" s="24" t="s">
        <v>488</v>
      </c>
      <c r="B17" s="108"/>
      <c r="C17" s="151" t="s">
        <v>111</v>
      </c>
      <c r="D17" s="176">
        <v>1</v>
      </c>
      <c r="E17" s="51">
        <v>10</v>
      </c>
      <c r="F17" s="51">
        <f>D17*E17</f>
        <v>10</v>
      </c>
      <c r="G17" s="154"/>
      <c r="H17" s="154"/>
      <c r="I17" s="110">
        <f>G17*H17</f>
        <v>0</v>
      </c>
    </row>
    <row r="18" spans="1:9" s="106" customFormat="1" ht="13.5" thickBot="1">
      <c r="A18" s="116"/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271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267</v>
      </c>
      <c r="I20" s="113">
        <f>I19*I18</f>
        <v>0</v>
      </c>
    </row>
    <row r="21" ht="13.5" thickBot="1"/>
    <row r="22" spans="6:9" ht="13.5" thickBot="1">
      <c r="F22" s="104"/>
      <c r="G22" s="118"/>
      <c r="H22" s="143" t="s">
        <v>319</v>
      </c>
      <c r="I22" s="105">
        <f>I20+I11</f>
        <v>0</v>
      </c>
    </row>
  </sheetData>
  <sheetProtection/>
  <mergeCells count="5">
    <mergeCell ref="A16:B16"/>
    <mergeCell ref="D6:F6"/>
    <mergeCell ref="G6:I6"/>
    <mergeCell ref="D15:F15"/>
    <mergeCell ref="G15:I15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199</v>
      </c>
      <c r="C1" s="48"/>
      <c r="H1" s="132" t="s">
        <v>99</v>
      </c>
      <c r="I1" s="133" t="s">
        <v>407</v>
      </c>
    </row>
    <row r="2" spans="1:6" ht="12.75">
      <c r="A2" s="134"/>
      <c r="B2" s="48" t="s">
        <v>198</v>
      </c>
      <c r="F2" s="48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193" t="s">
        <v>164</v>
      </c>
      <c r="C8" s="151"/>
      <c r="D8" s="73">
        <v>16</v>
      </c>
      <c r="E8" s="51">
        <v>45</v>
      </c>
      <c r="F8" s="75">
        <f>E8*D8</f>
        <v>720</v>
      </c>
      <c r="G8" s="177"/>
      <c r="H8" s="149"/>
      <c r="I8" s="78">
        <f>H8*G8</f>
        <v>0</v>
      </c>
    </row>
    <row r="9" spans="1:9" ht="13.5" thickBot="1">
      <c r="A9" s="150"/>
      <c r="B9" s="50" t="s">
        <v>119</v>
      </c>
      <c r="C9" s="151"/>
      <c r="D9" s="73">
        <v>16</v>
      </c>
      <c r="E9" s="51">
        <v>35</v>
      </c>
      <c r="F9" s="75">
        <f>E9*D9</f>
        <v>560</v>
      </c>
      <c r="G9" s="179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9" ht="12.75">
      <c r="A14" s="48" t="s">
        <v>344</v>
      </c>
      <c r="B14" s="48"/>
      <c r="C14" s="48"/>
      <c r="D14" s="48"/>
      <c r="E14" s="80"/>
      <c r="F14" s="80"/>
      <c r="G14" s="80"/>
      <c r="H14" s="82"/>
      <c r="I14" s="103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94"/>
      <c r="B16" s="95"/>
      <c r="C16" s="64"/>
      <c r="D16" s="380" t="s">
        <v>260</v>
      </c>
      <c r="E16" s="381"/>
      <c r="F16" s="382"/>
      <c r="G16" s="383" t="s">
        <v>257</v>
      </c>
      <c r="H16" s="384"/>
      <c r="I16" s="385"/>
    </row>
    <row r="17" spans="1:9" ht="13.5" thickBot="1">
      <c r="A17" s="391" t="s">
        <v>137</v>
      </c>
      <c r="B17" s="392"/>
      <c r="C17" s="68" t="s">
        <v>105</v>
      </c>
      <c r="D17" s="58" t="s">
        <v>106</v>
      </c>
      <c r="E17" s="69" t="s">
        <v>84</v>
      </c>
      <c r="F17" s="70" t="s">
        <v>110</v>
      </c>
      <c r="G17" s="256" t="s">
        <v>106</v>
      </c>
      <c r="H17" s="256" t="s">
        <v>84</v>
      </c>
      <c r="I17" s="257" t="s">
        <v>110</v>
      </c>
    </row>
    <row r="18" spans="1:9" ht="12.75">
      <c r="A18" s="49" t="s">
        <v>143</v>
      </c>
      <c r="B18" s="108"/>
      <c r="C18" s="159" t="s">
        <v>111</v>
      </c>
      <c r="D18" s="185">
        <v>1</v>
      </c>
      <c r="E18" s="51">
        <v>30</v>
      </c>
      <c r="F18" s="186">
        <f>D18*E18</f>
        <v>30</v>
      </c>
      <c r="G18" s="259"/>
      <c r="H18" s="259"/>
      <c r="I18" s="260">
        <f>G18*H18</f>
        <v>0</v>
      </c>
    </row>
    <row r="19" spans="1:9" ht="12.75">
      <c r="A19" s="49" t="s">
        <v>243</v>
      </c>
      <c r="B19" s="108"/>
      <c r="C19" s="151" t="s">
        <v>111</v>
      </c>
      <c r="D19" s="176">
        <v>2</v>
      </c>
      <c r="E19" s="51">
        <v>20</v>
      </c>
      <c r="F19" s="51">
        <f>D19*E19</f>
        <v>40</v>
      </c>
      <c r="G19" s="151"/>
      <c r="H19" s="151"/>
      <c r="I19" s="188">
        <f>G19*H19</f>
        <v>0</v>
      </c>
    </row>
    <row r="20" spans="1:9" ht="13.5" thickBot="1">
      <c r="A20" s="49" t="s">
        <v>242</v>
      </c>
      <c r="B20" s="108"/>
      <c r="C20" s="154" t="s">
        <v>111</v>
      </c>
      <c r="D20" s="91">
        <v>1</v>
      </c>
      <c r="E20" s="51">
        <v>175</v>
      </c>
      <c r="F20" s="92">
        <f>D20*E20</f>
        <v>175</v>
      </c>
      <c r="G20" s="154"/>
      <c r="H20" s="154"/>
      <c r="I20" s="110">
        <f>G20*H20</f>
        <v>0</v>
      </c>
    </row>
    <row r="21" spans="1:9" s="106" customFormat="1" ht="13.5" thickBot="1">
      <c r="A21" s="116"/>
      <c r="B21" s="115"/>
      <c r="C21" s="116"/>
      <c r="D21" s="116"/>
      <c r="E21" s="117"/>
      <c r="F21" s="100"/>
      <c r="G21" s="118"/>
      <c r="H21" s="143" t="s">
        <v>43</v>
      </c>
      <c r="I21" s="105">
        <f>SUM(I18:I20)</f>
        <v>0</v>
      </c>
    </row>
    <row r="22" spans="6:9" ht="13.5" thickBot="1">
      <c r="F22" s="114"/>
      <c r="G22" s="97"/>
      <c r="H22" s="143" t="s">
        <v>271</v>
      </c>
      <c r="I22" s="157"/>
    </row>
    <row r="23" spans="1:9" ht="13.5" thickBot="1">
      <c r="A23" s="48"/>
      <c r="B23" s="48"/>
      <c r="C23" s="48"/>
      <c r="D23" s="48"/>
      <c r="E23" s="80"/>
      <c r="F23" s="104"/>
      <c r="G23" s="100"/>
      <c r="H23" s="175" t="s">
        <v>267</v>
      </c>
      <c r="I23" s="113">
        <f>I22*I21</f>
        <v>0</v>
      </c>
    </row>
    <row r="25" spans="1:7" ht="12.75">
      <c r="A25" s="48" t="s">
        <v>63</v>
      </c>
      <c r="B25" s="48"/>
      <c r="C25" s="48"/>
      <c r="D25" s="48"/>
      <c r="E25" s="48"/>
      <c r="F25" s="48"/>
      <c r="G25" s="48"/>
    </row>
    <row r="26" spans="1:7" ht="13.5" thickBot="1">
      <c r="A26" s="48"/>
      <c r="B26" s="48"/>
      <c r="C26" s="48"/>
      <c r="D26" s="48"/>
      <c r="E26" s="48"/>
      <c r="F26" s="48"/>
      <c r="G26" s="48"/>
    </row>
    <row r="27" spans="1:9" ht="13.5" customHeight="1">
      <c r="A27" s="62"/>
      <c r="B27" s="63"/>
      <c r="C27" s="64"/>
      <c r="D27" s="380" t="s">
        <v>260</v>
      </c>
      <c r="E27" s="388"/>
      <c r="F27" s="389"/>
      <c r="G27" s="383" t="s">
        <v>257</v>
      </c>
      <c r="H27" s="381"/>
      <c r="I27" s="390"/>
    </row>
    <row r="28" spans="1:9" ht="13.5" thickBot="1">
      <c r="A28" s="66" t="s">
        <v>95</v>
      </c>
      <c r="B28" s="67" t="s">
        <v>96</v>
      </c>
      <c r="C28" s="68" t="s">
        <v>105</v>
      </c>
      <c r="D28" s="58" t="s">
        <v>262</v>
      </c>
      <c r="E28" s="69" t="s">
        <v>97</v>
      </c>
      <c r="F28" s="70" t="s">
        <v>110</v>
      </c>
      <c r="G28" s="71" t="s">
        <v>262</v>
      </c>
      <c r="H28" s="71" t="s">
        <v>97</v>
      </c>
      <c r="I28" s="72" t="s">
        <v>110</v>
      </c>
    </row>
    <row r="29" spans="1:9" ht="12.75">
      <c r="A29" s="150"/>
      <c r="B29" s="50" t="s">
        <v>164</v>
      </c>
      <c r="C29" s="151"/>
      <c r="D29" s="73">
        <v>4</v>
      </c>
      <c r="E29" s="51">
        <v>45</v>
      </c>
      <c r="F29" s="75">
        <f>E29*D29</f>
        <v>180</v>
      </c>
      <c r="G29" s="148"/>
      <c r="H29" s="149"/>
      <c r="I29" s="78">
        <f>H29*G29</f>
        <v>0</v>
      </c>
    </row>
    <row r="30" spans="1:9" ht="13.5" thickBot="1">
      <c r="A30" s="150"/>
      <c r="B30" s="50" t="s">
        <v>119</v>
      </c>
      <c r="C30" s="151"/>
      <c r="D30" s="73">
        <v>4</v>
      </c>
      <c r="E30" s="51">
        <v>35</v>
      </c>
      <c r="F30" s="75">
        <f>E30*D30</f>
        <v>140</v>
      </c>
      <c r="G30" s="179"/>
      <c r="H30" s="149"/>
      <c r="I30" s="78">
        <f>H30*G30</f>
        <v>0</v>
      </c>
    </row>
    <row r="31" spans="1:9" s="106" customFormat="1" ht="13.5" thickBot="1">
      <c r="A31" s="116"/>
      <c r="B31" s="115"/>
      <c r="C31" s="116"/>
      <c r="D31" s="116"/>
      <c r="E31" s="117"/>
      <c r="F31" s="100"/>
      <c r="G31" s="118"/>
      <c r="H31" s="143" t="s">
        <v>43</v>
      </c>
      <c r="I31" s="105">
        <f>SUM(I29:I30)</f>
        <v>0</v>
      </c>
    </row>
    <row r="32" spans="6:9" ht="13.5" thickBot="1">
      <c r="F32" s="114"/>
      <c r="G32" s="97"/>
      <c r="H32" s="143" t="s">
        <v>279</v>
      </c>
      <c r="I32" s="157"/>
    </row>
    <row r="33" spans="1:9" ht="13.5" thickBot="1">
      <c r="A33" s="48"/>
      <c r="B33" s="48"/>
      <c r="C33" s="48"/>
      <c r="D33" s="48"/>
      <c r="E33" s="80"/>
      <c r="F33" s="104"/>
      <c r="G33" s="100"/>
      <c r="H33" s="175" t="s">
        <v>266</v>
      </c>
      <c r="I33" s="113">
        <f>I32*I31</f>
        <v>0</v>
      </c>
    </row>
    <row r="34" spans="1:7" ht="12.75">
      <c r="A34" s="80"/>
      <c r="B34" s="81"/>
      <c r="C34" s="80"/>
      <c r="D34" s="82"/>
      <c r="E34" s="83"/>
      <c r="F34" s="84"/>
      <c r="G34" s="85"/>
    </row>
    <row r="35" spans="1:7" ht="12.75">
      <c r="A35" s="48" t="s">
        <v>235</v>
      </c>
      <c r="B35" s="48"/>
      <c r="C35" s="48"/>
      <c r="D35" s="48"/>
      <c r="E35" s="48"/>
      <c r="F35" s="48"/>
      <c r="G35" s="48"/>
    </row>
    <row r="36" spans="1:7" ht="13.5" thickBot="1">
      <c r="A36" s="48"/>
      <c r="B36" s="48"/>
      <c r="C36" s="48"/>
      <c r="D36" s="48"/>
      <c r="E36" s="48"/>
      <c r="F36" s="48"/>
      <c r="G36" s="48"/>
    </row>
    <row r="37" spans="1:9" ht="13.5" customHeight="1">
      <c r="A37" s="62"/>
      <c r="B37" s="63" t="s">
        <v>254</v>
      </c>
      <c r="C37" s="64"/>
      <c r="D37" s="380" t="s">
        <v>260</v>
      </c>
      <c r="E37" s="388"/>
      <c r="F37" s="389"/>
      <c r="G37" s="383" t="s">
        <v>257</v>
      </c>
      <c r="H37" s="381"/>
      <c r="I37" s="390"/>
    </row>
    <row r="38" spans="1:9" ht="13.5" thickBot="1">
      <c r="A38" s="66" t="s">
        <v>95</v>
      </c>
      <c r="B38" s="67" t="s">
        <v>263</v>
      </c>
      <c r="C38" s="68" t="s">
        <v>105</v>
      </c>
      <c r="D38" s="58" t="s">
        <v>259</v>
      </c>
      <c r="E38" s="69" t="s">
        <v>261</v>
      </c>
      <c r="F38" s="70" t="s">
        <v>110</v>
      </c>
      <c r="G38" s="71" t="s">
        <v>258</v>
      </c>
      <c r="H38" s="71" t="s">
        <v>261</v>
      </c>
      <c r="I38" s="72" t="s">
        <v>110</v>
      </c>
    </row>
    <row r="39" spans="1:9" ht="12.75">
      <c r="A39" s="161"/>
      <c r="B39" s="86" t="s">
        <v>255</v>
      </c>
      <c r="C39" s="159" t="s">
        <v>111</v>
      </c>
      <c r="D39" s="88">
        <v>250</v>
      </c>
      <c r="E39" s="89">
        <v>0.51</v>
      </c>
      <c r="F39" s="89">
        <f>D39*E39</f>
        <v>127.5</v>
      </c>
      <c r="G39" s="159"/>
      <c r="H39" s="159"/>
      <c r="I39" s="90">
        <f>G39*H39</f>
        <v>0</v>
      </c>
    </row>
    <row r="40" spans="1:9" ht="13.5" thickBot="1">
      <c r="A40" s="161"/>
      <c r="B40" s="86" t="s">
        <v>256</v>
      </c>
      <c r="C40" s="154" t="s">
        <v>111</v>
      </c>
      <c r="D40" s="91">
        <v>250</v>
      </c>
      <c r="E40" s="96">
        <v>0.75</v>
      </c>
      <c r="F40" s="92">
        <f>D40*E40</f>
        <v>187.5</v>
      </c>
      <c r="G40" s="154"/>
      <c r="H40" s="154"/>
      <c r="I40" s="93">
        <f>G40*H40</f>
        <v>0</v>
      </c>
    </row>
    <row r="41" spans="1:9" s="106" customFormat="1" ht="13.5" thickBot="1">
      <c r="A41" s="116"/>
      <c r="B41" s="115"/>
      <c r="C41" s="116"/>
      <c r="D41" s="116"/>
      <c r="E41" s="117"/>
      <c r="F41" s="100"/>
      <c r="G41" s="118"/>
      <c r="H41" s="143" t="s">
        <v>43</v>
      </c>
      <c r="I41" s="105">
        <f>SUM(I39:I40)</f>
        <v>0</v>
      </c>
    </row>
    <row r="42" spans="6:9" ht="13.5" thickBot="1">
      <c r="F42" s="114"/>
      <c r="G42" s="97"/>
      <c r="H42" s="143" t="s">
        <v>279</v>
      </c>
      <c r="I42" s="157"/>
    </row>
    <row r="43" spans="1:9" ht="13.5" thickBot="1">
      <c r="A43" s="48"/>
      <c r="B43" s="48"/>
      <c r="C43" s="48"/>
      <c r="D43" s="48"/>
      <c r="E43" s="80"/>
      <c r="F43" s="104"/>
      <c r="G43" s="100"/>
      <c r="H43" s="175" t="s">
        <v>268</v>
      </c>
      <c r="I43" s="113">
        <f>I42*I41</f>
        <v>0</v>
      </c>
    </row>
    <row r="45" ht="12.75">
      <c r="A45" s="61" t="s">
        <v>264</v>
      </c>
    </row>
    <row r="46" ht="13.5" thickBot="1"/>
    <row r="47" spans="1:9" ht="13.5" customHeight="1">
      <c r="A47" s="62"/>
      <c r="B47" s="63"/>
      <c r="C47" s="64"/>
      <c r="D47" s="380" t="s">
        <v>260</v>
      </c>
      <c r="E47" s="388"/>
      <c r="F47" s="389"/>
      <c r="G47" s="383" t="s">
        <v>257</v>
      </c>
      <c r="H47" s="381"/>
      <c r="I47" s="390"/>
    </row>
    <row r="48" spans="1:9" ht="13.5" thickBot="1">
      <c r="A48" s="66" t="s">
        <v>95</v>
      </c>
      <c r="B48" s="67" t="s">
        <v>96</v>
      </c>
      <c r="C48" s="68" t="s">
        <v>105</v>
      </c>
      <c r="D48" s="58" t="s">
        <v>65</v>
      </c>
      <c r="E48" s="69" t="s">
        <v>265</v>
      </c>
      <c r="F48" s="70" t="s">
        <v>110</v>
      </c>
      <c r="G48" s="71" t="s">
        <v>65</v>
      </c>
      <c r="H48" s="71" t="s">
        <v>84</v>
      </c>
      <c r="I48" s="72" t="s">
        <v>110</v>
      </c>
    </row>
    <row r="49" spans="1:9" ht="12.75">
      <c r="A49" s="150"/>
      <c r="B49" s="50" t="s">
        <v>164</v>
      </c>
      <c r="C49" s="151"/>
      <c r="D49" s="73"/>
      <c r="E49" s="51">
        <v>129</v>
      </c>
      <c r="F49" s="75">
        <f>E49*D49</f>
        <v>0</v>
      </c>
      <c r="G49" s="148"/>
      <c r="H49" s="149"/>
      <c r="I49" s="78">
        <f>H49*G49</f>
        <v>0</v>
      </c>
    </row>
    <row r="50" spans="1:9" ht="13.5" thickBot="1">
      <c r="A50" s="180"/>
      <c r="B50" s="50" t="s">
        <v>119</v>
      </c>
      <c r="C50" s="151"/>
      <c r="D50" s="73"/>
      <c r="E50" s="51">
        <v>129</v>
      </c>
      <c r="F50" s="75">
        <f>E50*D50</f>
        <v>0</v>
      </c>
      <c r="G50" s="179"/>
      <c r="H50" s="149"/>
      <c r="I50" s="78">
        <f>H50*G50</f>
        <v>0</v>
      </c>
    </row>
    <row r="51" spans="1:9" s="106" customFormat="1" ht="13.5" thickBot="1">
      <c r="A51" s="80" t="s">
        <v>64</v>
      </c>
      <c r="B51" s="115"/>
      <c r="C51" s="116"/>
      <c r="D51" s="116"/>
      <c r="E51" s="117"/>
      <c r="F51" s="100"/>
      <c r="G51" s="118"/>
      <c r="H51" s="143" t="s">
        <v>43</v>
      </c>
      <c r="I51" s="105">
        <f>SUM(I49:I50)</f>
        <v>0</v>
      </c>
    </row>
    <row r="52" spans="6:9" ht="13.5" thickBot="1">
      <c r="F52" s="114"/>
      <c r="G52" s="97"/>
      <c r="H52" s="143" t="s">
        <v>271</v>
      </c>
      <c r="I52" s="157"/>
    </row>
    <row r="53" spans="1:9" ht="13.5" thickBot="1">
      <c r="A53" s="48"/>
      <c r="B53" s="48"/>
      <c r="C53" s="48"/>
      <c r="D53" s="48"/>
      <c r="E53" s="80"/>
      <c r="F53" s="104"/>
      <c r="G53" s="100"/>
      <c r="H53" s="175" t="s">
        <v>269</v>
      </c>
      <c r="I53" s="113">
        <f>I52*I51</f>
        <v>0</v>
      </c>
    </row>
    <row r="54" spans="2:7" ht="12.75">
      <c r="B54" s="81"/>
      <c r="C54" s="80"/>
      <c r="D54" s="82"/>
      <c r="E54" s="83"/>
      <c r="F54" s="84"/>
      <c r="G54" s="85"/>
    </row>
    <row r="55" spans="1:7" ht="12.75">
      <c r="A55" s="48" t="s">
        <v>78</v>
      </c>
      <c r="B55" s="48"/>
      <c r="C55" s="48"/>
      <c r="D55" s="48"/>
      <c r="E55" s="48"/>
      <c r="F55" s="48"/>
      <c r="G55" s="48"/>
    </row>
    <row r="56" spans="1:7" ht="13.5" thickBot="1">
      <c r="A56" s="48"/>
      <c r="B56" s="48"/>
      <c r="C56" s="48"/>
      <c r="D56" s="48"/>
      <c r="E56" s="48"/>
      <c r="F56" s="48"/>
      <c r="G56" s="48"/>
    </row>
    <row r="57" spans="1:9" ht="13.5" customHeight="1">
      <c r="A57" s="62"/>
      <c r="B57" s="63"/>
      <c r="C57" s="64"/>
      <c r="D57" s="380" t="s">
        <v>260</v>
      </c>
      <c r="E57" s="388"/>
      <c r="F57" s="389"/>
      <c r="G57" s="383" t="s">
        <v>257</v>
      </c>
      <c r="H57" s="381"/>
      <c r="I57" s="390"/>
    </row>
    <row r="58" spans="1:9" ht="13.5" thickBot="1">
      <c r="A58" s="66" t="s">
        <v>95</v>
      </c>
      <c r="B58" s="67" t="s">
        <v>96</v>
      </c>
      <c r="C58" s="68" t="s">
        <v>105</v>
      </c>
      <c r="D58" s="58" t="s">
        <v>65</v>
      </c>
      <c r="E58" s="69" t="s">
        <v>265</v>
      </c>
      <c r="F58" s="70" t="s">
        <v>110</v>
      </c>
      <c r="G58" s="71" t="s">
        <v>65</v>
      </c>
      <c r="H58" s="71" t="s">
        <v>84</v>
      </c>
      <c r="I58" s="72" t="s">
        <v>110</v>
      </c>
    </row>
    <row r="59" spans="1:9" ht="12.75">
      <c r="A59" s="150"/>
      <c r="B59" s="50" t="s">
        <v>164</v>
      </c>
      <c r="C59" s="151"/>
      <c r="D59" s="73"/>
      <c r="E59" s="51">
        <v>66</v>
      </c>
      <c r="F59" s="75">
        <f>E59*D59</f>
        <v>0</v>
      </c>
      <c r="G59" s="148"/>
      <c r="H59" s="149"/>
      <c r="I59" s="78">
        <f>H59*G59</f>
        <v>0</v>
      </c>
    </row>
    <row r="60" spans="1:9" ht="13.5" thickBot="1">
      <c r="A60" s="180"/>
      <c r="B60" s="50" t="s">
        <v>119</v>
      </c>
      <c r="C60" s="151"/>
      <c r="D60" s="73"/>
      <c r="E60" s="74">
        <v>66</v>
      </c>
      <c r="F60" s="75">
        <f>E60*D60</f>
        <v>0</v>
      </c>
      <c r="G60" s="179"/>
      <c r="H60" s="149"/>
      <c r="I60" s="78">
        <f>H60*G60</f>
        <v>0</v>
      </c>
    </row>
    <row r="61" spans="1:9" s="106" customFormat="1" ht="13.5" thickBot="1">
      <c r="A61" s="80" t="s">
        <v>64</v>
      </c>
      <c r="B61" s="115"/>
      <c r="C61" s="116"/>
      <c r="D61" s="116"/>
      <c r="E61" s="117"/>
      <c r="F61" s="100"/>
      <c r="G61" s="118"/>
      <c r="H61" s="143" t="s">
        <v>43</v>
      </c>
      <c r="I61" s="105">
        <f>SUM(I59:I60)</f>
        <v>0</v>
      </c>
    </row>
    <row r="62" spans="6:9" ht="13.5" thickBot="1">
      <c r="F62" s="114"/>
      <c r="G62" s="97"/>
      <c r="H62" s="143" t="s">
        <v>271</v>
      </c>
      <c r="I62" s="157"/>
    </row>
    <row r="63" spans="1:9" ht="13.5" thickBot="1">
      <c r="A63" s="48"/>
      <c r="B63" s="48"/>
      <c r="C63" s="48"/>
      <c r="D63" s="48"/>
      <c r="E63" s="80"/>
      <c r="F63" s="104"/>
      <c r="G63" s="100"/>
      <c r="H63" s="175" t="s">
        <v>270</v>
      </c>
      <c r="I63" s="113">
        <f>I62*I61</f>
        <v>0</v>
      </c>
    </row>
    <row r="64" spans="2:5" ht="13.5" thickBot="1">
      <c r="B64" s="81"/>
      <c r="C64" s="80"/>
      <c r="D64" s="82"/>
      <c r="E64" s="83"/>
    </row>
    <row r="65" spans="6:9" ht="13.5" thickBot="1">
      <c r="F65" s="104"/>
      <c r="G65" s="118"/>
      <c r="H65" s="143" t="s">
        <v>297</v>
      </c>
      <c r="I65" s="105">
        <f>I63+I53+I43+I33+I23+I12</f>
        <v>0</v>
      </c>
    </row>
  </sheetData>
  <sheetProtection/>
  <mergeCells count="13">
    <mergeCell ref="A17:B17"/>
    <mergeCell ref="D27:F27"/>
    <mergeCell ref="G27:I27"/>
    <mergeCell ref="D37:F37"/>
    <mergeCell ref="G37:I37"/>
    <mergeCell ref="D47:F47"/>
    <mergeCell ref="G47:I47"/>
    <mergeCell ref="D57:F57"/>
    <mergeCell ref="G57:I57"/>
    <mergeCell ref="D6:F6"/>
    <mergeCell ref="G6:I6"/>
    <mergeCell ref="D16:F16"/>
    <mergeCell ref="G16:I16"/>
  </mergeCells>
  <printOptions horizontalCentered="1"/>
  <pageMargins left="0.5" right="0.5" top="1" bottom="0.25" header="0.5" footer="0.5"/>
  <pageSetup fitToHeight="0" fitToWidth="0" horizontalDpi="300" verticalDpi="300" orientation="landscape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48"/>
      <c r="H1" s="132" t="s">
        <v>99</v>
      </c>
      <c r="I1" s="133" t="s">
        <v>408</v>
      </c>
    </row>
    <row r="2" spans="1:6" ht="12.75">
      <c r="A2" s="134"/>
      <c r="B2" s="48" t="s">
        <v>200</v>
      </c>
      <c r="F2" s="48"/>
    </row>
    <row r="3" ht="12.75">
      <c r="A3" s="174"/>
    </row>
    <row r="4" ht="12.75">
      <c r="A4" s="61" t="s">
        <v>206</v>
      </c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2.75" customHeight="1" thickBot="1">
      <c r="A7" s="391" t="s">
        <v>194</v>
      </c>
      <c r="B7" s="392"/>
      <c r="C7" s="68" t="s">
        <v>105</v>
      </c>
      <c r="D7" s="58" t="s">
        <v>118</v>
      </c>
      <c r="E7" s="69" t="s">
        <v>275</v>
      </c>
      <c r="F7" s="70" t="s">
        <v>110</v>
      </c>
      <c r="G7" s="71" t="s">
        <v>118</v>
      </c>
      <c r="H7" s="71" t="s">
        <v>275</v>
      </c>
      <c r="I7" s="72" t="s">
        <v>110</v>
      </c>
    </row>
    <row r="8" spans="1:9" ht="13.5" thickBot="1">
      <c r="A8" s="114" t="s">
        <v>195</v>
      </c>
      <c r="B8" s="77"/>
      <c r="C8" s="151"/>
      <c r="D8" s="73"/>
      <c r="E8" s="51">
        <v>85</v>
      </c>
      <c r="F8" s="75">
        <f>E8*D8</f>
        <v>0</v>
      </c>
      <c r="G8" s="148"/>
      <c r="H8" s="149"/>
      <c r="I8" s="78">
        <f>H8*G8</f>
        <v>0</v>
      </c>
    </row>
    <row r="9" spans="1:9" ht="13.5" thickBot="1">
      <c r="A9" s="116"/>
      <c r="B9" s="115"/>
      <c r="C9" s="116"/>
      <c r="D9" s="116"/>
      <c r="E9" s="117"/>
      <c r="F9" s="100"/>
      <c r="G9" s="101"/>
      <c r="H9" s="143" t="s">
        <v>276</v>
      </c>
      <c r="I9" s="79">
        <f>I8</f>
        <v>0</v>
      </c>
    </row>
    <row r="10" ht="13.5" thickBot="1"/>
    <row r="11" spans="6:9" ht="13.5" thickBot="1">
      <c r="F11" s="104"/>
      <c r="G11" s="118"/>
      <c r="H11" s="143" t="s">
        <v>318</v>
      </c>
      <c r="I11" s="105">
        <f>I9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48"/>
      <c r="H1" s="132" t="s">
        <v>99</v>
      </c>
      <c r="I1" s="133" t="s">
        <v>409</v>
      </c>
    </row>
    <row r="2" spans="1:6" ht="12.75">
      <c r="A2" s="134"/>
      <c r="B2" s="48" t="s">
        <v>201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120</v>
      </c>
      <c r="C8" s="151"/>
      <c r="D8" s="73">
        <v>2</v>
      </c>
      <c r="E8" s="51">
        <v>65</v>
      </c>
      <c r="F8" s="75">
        <f>E8*D8</f>
        <v>130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3.5" thickBot="1">
      <c r="A12" s="48"/>
      <c r="B12" s="48"/>
      <c r="C12" s="48"/>
      <c r="D12" s="48"/>
      <c r="E12" s="48"/>
      <c r="F12" s="48"/>
      <c r="G12" s="48"/>
    </row>
    <row r="13" spans="6:9" ht="13.5" thickBot="1">
      <c r="F13" s="104"/>
      <c r="G13" s="118"/>
      <c r="H13" s="143" t="s">
        <v>317</v>
      </c>
      <c r="I13" s="105">
        <f>I11</f>
        <v>0</v>
      </c>
    </row>
  </sheetData>
  <sheetProtection/>
  <mergeCells count="2">
    <mergeCell ref="D6:F6"/>
    <mergeCell ref="G6:I6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48"/>
      <c r="H1" s="132" t="s">
        <v>99</v>
      </c>
      <c r="I1" s="133" t="s">
        <v>410</v>
      </c>
    </row>
    <row r="2" spans="1:6" ht="12.75">
      <c r="A2" s="134"/>
      <c r="B2" s="48" t="s">
        <v>362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6</v>
      </c>
      <c r="E8" s="51">
        <v>45</v>
      </c>
      <c r="F8" s="75">
        <f>E8*D8</f>
        <v>270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 t="s">
        <v>63</v>
      </c>
      <c r="B13" s="48"/>
      <c r="C13" s="48"/>
      <c r="D13" s="48"/>
      <c r="E13" s="48"/>
      <c r="F13" s="48"/>
      <c r="G13" s="48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62"/>
      <c r="B15" s="63"/>
      <c r="C15" s="64"/>
      <c r="D15" s="380" t="s">
        <v>260</v>
      </c>
      <c r="E15" s="388"/>
      <c r="F15" s="389"/>
      <c r="G15" s="383" t="s">
        <v>257</v>
      </c>
      <c r="H15" s="381"/>
      <c r="I15" s="390"/>
    </row>
    <row r="16" spans="1:9" ht="13.5" thickBot="1">
      <c r="A16" s="66" t="s">
        <v>95</v>
      </c>
      <c r="B16" s="67" t="s">
        <v>96</v>
      </c>
      <c r="C16" s="68" t="s">
        <v>105</v>
      </c>
      <c r="D16" s="58" t="s">
        <v>262</v>
      </c>
      <c r="E16" s="69" t="s">
        <v>97</v>
      </c>
      <c r="F16" s="70" t="s">
        <v>110</v>
      </c>
      <c r="G16" s="71" t="s">
        <v>262</v>
      </c>
      <c r="H16" s="71" t="s">
        <v>97</v>
      </c>
      <c r="I16" s="72" t="s">
        <v>110</v>
      </c>
    </row>
    <row r="17" spans="1:9" ht="13.5" thickBot="1">
      <c r="A17" s="150"/>
      <c r="B17" s="50" t="s">
        <v>164</v>
      </c>
      <c r="C17" s="151"/>
      <c r="D17" s="73">
        <v>4</v>
      </c>
      <c r="E17" s="74">
        <v>45</v>
      </c>
      <c r="F17" s="75">
        <f>E17*D17</f>
        <v>180</v>
      </c>
      <c r="G17" s="160"/>
      <c r="H17" s="149"/>
      <c r="I17" s="78">
        <f>H17*G17</f>
        <v>0</v>
      </c>
    </row>
    <row r="18" spans="1:9" s="106" customFormat="1" ht="13.5" thickBot="1">
      <c r="A18" s="116"/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279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266</v>
      </c>
      <c r="I20" s="113">
        <f>I19*I18</f>
        <v>0</v>
      </c>
    </row>
    <row r="21" spans="1:7" ht="12.75">
      <c r="A21" s="80"/>
      <c r="B21" s="81"/>
      <c r="C21" s="80"/>
      <c r="D21" s="82"/>
      <c r="E21" s="83"/>
      <c r="F21" s="84"/>
      <c r="G21" s="85"/>
    </row>
    <row r="22" spans="1:7" ht="12.75">
      <c r="A22" s="48" t="s">
        <v>235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 t="s">
        <v>254</v>
      </c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263</v>
      </c>
      <c r="C25" s="68" t="s">
        <v>105</v>
      </c>
      <c r="D25" s="58" t="s">
        <v>259</v>
      </c>
      <c r="E25" s="69" t="s">
        <v>261</v>
      </c>
      <c r="F25" s="70" t="s">
        <v>110</v>
      </c>
      <c r="G25" s="71" t="s">
        <v>258</v>
      </c>
      <c r="H25" s="71" t="s">
        <v>261</v>
      </c>
      <c r="I25" s="72" t="s">
        <v>110</v>
      </c>
    </row>
    <row r="26" spans="1:9" ht="12.75">
      <c r="A26" s="161"/>
      <c r="B26" s="86" t="s">
        <v>255</v>
      </c>
      <c r="C26" s="159" t="s">
        <v>111</v>
      </c>
      <c r="D26" s="88">
        <v>250</v>
      </c>
      <c r="E26" s="89">
        <v>0.51</v>
      </c>
      <c r="F26" s="89">
        <f>D26*E26</f>
        <v>127.5</v>
      </c>
      <c r="G26" s="159"/>
      <c r="H26" s="159"/>
      <c r="I26" s="90">
        <f>G26*H26</f>
        <v>0</v>
      </c>
    </row>
    <row r="27" spans="1:9" ht="13.5" thickBot="1">
      <c r="A27" s="161"/>
      <c r="B27" s="86" t="s">
        <v>256</v>
      </c>
      <c r="C27" s="154" t="s">
        <v>111</v>
      </c>
      <c r="D27" s="91">
        <v>250</v>
      </c>
      <c r="E27" s="96">
        <v>0.75</v>
      </c>
      <c r="F27" s="92">
        <f>D27*E27</f>
        <v>187.5</v>
      </c>
      <c r="G27" s="154"/>
      <c r="H27" s="154"/>
      <c r="I27" s="93">
        <f>G27*H27</f>
        <v>0</v>
      </c>
    </row>
    <row r="28" spans="1:9" s="106" customFormat="1" ht="13.5" thickBot="1">
      <c r="A28" s="116"/>
      <c r="B28" s="115"/>
      <c r="C28" s="116"/>
      <c r="D28" s="116"/>
      <c r="E28" s="117"/>
      <c r="F28" s="100"/>
      <c r="G28" s="118"/>
      <c r="H28" s="143" t="s">
        <v>43</v>
      </c>
      <c r="I28" s="105">
        <f>SUM(I26:I27)</f>
        <v>0</v>
      </c>
    </row>
    <row r="29" spans="6:9" ht="13.5" thickBot="1">
      <c r="F29" s="114"/>
      <c r="G29" s="97"/>
      <c r="H29" s="143" t="s">
        <v>279</v>
      </c>
      <c r="I29" s="157"/>
    </row>
    <row r="30" spans="1:9" ht="13.5" thickBot="1">
      <c r="A30" s="48"/>
      <c r="B30" s="48"/>
      <c r="C30" s="48"/>
      <c r="D30" s="48"/>
      <c r="E30" s="80"/>
      <c r="F30" s="104"/>
      <c r="G30" s="100"/>
      <c r="H30" s="175" t="s">
        <v>268</v>
      </c>
      <c r="I30" s="113">
        <f>I29*I28</f>
        <v>0</v>
      </c>
    </row>
    <row r="32" ht="12.75">
      <c r="A32" s="61" t="s">
        <v>264</v>
      </c>
    </row>
    <row r="33" ht="13.5" thickBot="1"/>
    <row r="34" spans="1:9" ht="13.5" customHeight="1">
      <c r="A34" s="62"/>
      <c r="B34" s="63"/>
      <c r="C34" s="64"/>
      <c r="D34" s="380" t="s">
        <v>260</v>
      </c>
      <c r="E34" s="388"/>
      <c r="F34" s="389"/>
      <c r="G34" s="383" t="s">
        <v>257</v>
      </c>
      <c r="H34" s="381"/>
      <c r="I34" s="390"/>
    </row>
    <row r="35" spans="1:9" ht="13.5" thickBot="1">
      <c r="A35" s="66" t="s">
        <v>95</v>
      </c>
      <c r="B35" s="67" t="s">
        <v>96</v>
      </c>
      <c r="C35" s="68" t="s">
        <v>105</v>
      </c>
      <c r="D35" s="58" t="s">
        <v>65</v>
      </c>
      <c r="E35" s="69" t="s">
        <v>265</v>
      </c>
      <c r="F35" s="70" t="s">
        <v>110</v>
      </c>
      <c r="G35" s="71" t="s">
        <v>65</v>
      </c>
      <c r="H35" s="71" t="s">
        <v>84</v>
      </c>
      <c r="I35" s="72" t="s">
        <v>110</v>
      </c>
    </row>
    <row r="36" spans="1:9" ht="13.5" thickBot="1">
      <c r="A36" s="162"/>
      <c r="B36" s="50" t="s">
        <v>164</v>
      </c>
      <c r="C36" s="151"/>
      <c r="D36" s="73"/>
      <c r="E36" s="74">
        <v>129</v>
      </c>
      <c r="F36" s="75">
        <f>E36*D36</f>
        <v>0</v>
      </c>
      <c r="G36" s="160"/>
      <c r="H36" s="149"/>
      <c r="I36" s="78">
        <f>H36*G36</f>
        <v>0</v>
      </c>
    </row>
    <row r="37" spans="1:9" s="106" customFormat="1" ht="13.5" thickBot="1">
      <c r="A37" s="80" t="s">
        <v>64</v>
      </c>
      <c r="B37" s="115"/>
      <c r="C37" s="116"/>
      <c r="D37" s="116"/>
      <c r="E37" s="117"/>
      <c r="F37" s="100"/>
      <c r="G37" s="118"/>
      <c r="H37" s="143" t="s">
        <v>43</v>
      </c>
      <c r="I37" s="105">
        <f>SUM(I36:I36)</f>
        <v>0</v>
      </c>
    </row>
    <row r="38" spans="6:9" ht="13.5" thickBot="1">
      <c r="F38" s="114"/>
      <c r="G38" s="97"/>
      <c r="H38" s="143" t="s">
        <v>271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269</v>
      </c>
      <c r="I39" s="113">
        <f>I38*I37</f>
        <v>0</v>
      </c>
    </row>
    <row r="40" spans="2:7" ht="12.75">
      <c r="B40" s="81"/>
      <c r="C40" s="80"/>
      <c r="D40" s="82"/>
      <c r="E40" s="83"/>
      <c r="F40" s="84"/>
      <c r="G40" s="85"/>
    </row>
    <row r="41" spans="1:7" ht="12.75">
      <c r="A41" s="48" t="s">
        <v>78</v>
      </c>
      <c r="B41" s="48"/>
      <c r="C41" s="48"/>
      <c r="D41" s="48"/>
      <c r="E41" s="48"/>
      <c r="F41" s="48"/>
      <c r="G41" s="48"/>
    </row>
    <row r="42" spans="1:7" ht="13.5" thickBot="1">
      <c r="A42" s="48"/>
      <c r="B42" s="48"/>
      <c r="C42" s="48"/>
      <c r="D42" s="48"/>
      <c r="E42" s="48"/>
      <c r="F42" s="48"/>
      <c r="G42" s="48"/>
    </row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164</v>
      </c>
      <c r="C45" s="151"/>
      <c r="D45" s="73"/>
      <c r="E45" s="74">
        <v>66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270</v>
      </c>
      <c r="I48" s="113">
        <f>I47*I46</f>
        <v>0</v>
      </c>
    </row>
    <row r="49" spans="2:5" ht="13.5" thickBot="1">
      <c r="B49" s="81"/>
      <c r="C49" s="80"/>
      <c r="D49" s="82"/>
      <c r="E49" s="83"/>
    </row>
    <row r="50" spans="6:9" ht="13.5" thickBot="1">
      <c r="F50" s="104"/>
      <c r="G50" s="118"/>
      <c r="H50" s="143" t="s">
        <v>296</v>
      </c>
      <c r="I50" s="105">
        <f>I48+I39+I30+I20+I11</f>
        <v>0</v>
      </c>
    </row>
  </sheetData>
  <sheetProtection/>
  <mergeCells count="10">
    <mergeCell ref="D6:F6"/>
    <mergeCell ref="G6:I6"/>
    <mergeCell ref="D15:F15"/>
    <mergeCell ref="G15:I15"/>
    <mergeCell ref="D34:F34"/>
    <mergeCell ref="G34:I34"/>
    <mergeCell ref="D43:F43"/>
    <mergeCell ref="G43:I43"/>
    <mergeCell ref="D24:F24"/>
    <mergeCell ref="G24:I24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  <rowBreaks count="1" manualBreakCount="1">
    <brk id="30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6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48"/>
      <c r="H1" s="132" t="s">
        <v>99</v>
      </c>
      <c r="I1" s="173" t="s">
        <v>411</v>
      </c>
    </row>
    <row r="2" spans="1:6" ht="12.75">
      <c r="A2" s="134"/>
      <c r="B2" s="48" t="s">
        <v>363</v>
      </c>
      <c r="F2" s="48"/>
    </row>
    <row r="3" spans="1:6" ht="12.75">
      <c r="A3" s="134"/>
      <c r="B3" s="181"/>
      <c r="F3" s="48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256" t="s">
        <v>262</v>
      </c>
      <c r="H7" s="71" t="s">
        <v>97</v>
      </c>
      <c r="I7" s="72" t="s">
        <v>110</v>
      </c>
    </row>
    <row r="8" spans="1:9" ht="12.75">
      <c r="A8" s="150"/>
      <c r="B8" s="87" t="s">
        <v>164</v>
      </c>
      <c r="C8" s="151"/>
      <c r="D8" s="73">
        <v>10</v>
      </c>
      <c r="E8" s="51">
        <v>45</v>
      </c>
      <c r="F8" s="75">
        <f>E8*D8</f>
        <v>450</v>
      </c>
      <c r="G8" s="289"/>
      <c r="H8" s="149"/>
      <c r="I8" s="78">
        <f>H8*G8</f>
        <v>0</v>
      </c>
    </row>
    <row r="9" spans="1:9" ht="12.75">
      <c r="A9" s="150"/>
      <c r="B9" s="50" t="s">
        <v>119</v>
      </c>
      <c r="C9" s="151"/>
      <c r="D9" s="73">
        <v>10</v>
      </c>
      <c r="E9" s="51">
        <v>35</v>
      </c>
      <c r="F9" s="75">
        <f>E9*D9</f>
        <v>350</v>
      </c>
      <c r="G9" s="177"/>
      <c r="H9" s="149"/>
      <c r="I9" s="78">
        <f>H9*G9</f>
        <v>0</v>
      </c>
    </row>
    <row r="10" spans="1:9" ht="13.5" thickBot="1">
      <c r="A10" s="150"/>
      <c r="B10" s="86" t="s">
        <v>237</v>
      </c>
      <c r="C10" s="151"/>
      <c r="D10" s="73">
        <v>8</v>
      </c>
      <c r="E10" s="183">
        <v>30</v>
      </c>
      <c r="F10" s="75">
        <f>E10*D10</f>
        <v>240</v>
      </c>
      <c r="G10" s="179"/>
      <c r="H10" s="149"/>
      <c r="I10" s="78">
        <f>H10*G10</f>
        <v>0</v>
      </c>
    </row>
    <row r="11" spans="1:9" s="106" customFormat="1" ht="13.5" thickBot="1">
      <c r="A11" s="116"/>
      <c r="B11" s="115"/>
      <c r="C11" s="116"/>
      <c r="D11" s="116"/>
      <c r="E11" s="117"/>
      <c r="F11" s="100"/>
      <c r="G11" s="118"/>
      <c r="H11" s="143" t="s">
        <v>43</v>
      </c>
      <c r="I11" s="105">
        <f>SUM(I8:I10)</f>
        <v>0</v>
      </c>
    </row>
    <row r="12" spans="6:9" ht="13.5" thickBot="1">
      <c r="F12" s="114"/>
      <c r="G12" s="97"/>
      <c r="H12" s="143" t="s">
        <v>271</v>
      </c>
      <c r="I12" s="157"/>
    </row>
    <row r="13" spans="1:9" ht="13.5" thickBot="1">
      <c r="A13" s="48"/>
      <c r="B13" s="48"/>
      <c r="C13" s="48"/>
      <c r="D13" s="48"/>
      <c r="E13" s="80"/>
      <c r="F13" s="104"/>
      <c r="G13" s="100"/>
      <c r="H13" s="175" t="s">
        <v>266</v>
      </c>
      <c r="I13" s="113">
        <f>I12*I11</f>
        <v>0</v>
      </c>
    </row>
    <row r="14" spans="1:7" ht="12.75">
      <c r="A14" s="48"/>
      <c r="B14" s="48"/>
      <c r="C14" s="48"/>
      <c r="D14" s="48"/>
      <c r="E14" s="48"/>
      <c r="F14" s="48"/>
      <c r="G14" s="48"/>
    </row>
    <row r="15" spans="1:9" ht="12.75">
      <c r="A15" s="48" t="s">
        <v>104</v>
      </c>
      <c r="B15" s="48"/>
      <c r="C15" s="48"/>
      <c r="D15" s="48"/>
      <c r="E15" s="80"/>
      <c r="F15" s="80"/>
      <c r="G15" s="80"/>
      <c r="H15" s="82"/>
      <c r="I15" s="103"/>
    </row>
    <row r="16" spans="1:7" ht="13.5" thickBot="1">
      <c r="A16" s="48"/>
      <c r="B16" s="48"/>
      <c r="C16" s="48"/>
      <c r="D16" s="48"/>
      <c r="E16" s="48"/>
      <c r="F16" s="48"/>
      <c r="G16" s="48"/>
    </row>
    <row r="17" spans="1:9" ht="13.5" customHeight="1">
      <c r="A17" s="94"/>
      <c r="B17" s="95"/>
      <c r="C17" s="64"/>
      <c r="D17" s="380" t="s">
        <v>260</v>
      </c>
      <c r="E17" s="381"/>
      <c r="F17" s="382"/>
      <c r="G17" s="383" t="s">
        <v>257</v>
      </c>
      <c r="H17" s="384"/>
      <c r="I17" s="385"/>
    </row>
    <row r="18" spans="1:9" ht="13.5" thickBot="1">
      <c r="A18" s="391" t="s">
        <v>137</v>
      </c>
      <c r="B18" s="392"/>
      <c r="C18" s="68" t="s">
        <v>105</v>
      </c>
      <c r="D18" s="58" t="s">
        <v>106</v>
      </c>
      <c r="E18" s="69" t="s">
        <v>84</v>
      </c>
      <c r="F18" s="70" t="s">
        <v>110</v>
      </c>
      <c r="G18" s="256" t="s">
        <v>106</v>
      </c>
      <c r="H18" s="256" t="s">
        <v>84</v>
      </c>
      <c r="I18" s="257" t="s">
        <v>110</v>
      </c>
    </row>
    <row r="19" spans="1:9" ht="12.75">
      <c r="A19" s="49" t="s">
        <v>140</v>
      </c>
      <c r="B19" s="108"/>
      <c r="C19" s="159" t="s">
        <v>111</v>
      </c>
      <c r="D19" s="185">
        <v>1</v>
      </c>
      <c r="E19" s="89">
        <v>750</v>
      </c>
      <c r="F19" s="186">
        <f>D19*E19</f>
        <v>750</v>
      </c>
      <c r="G19" s="259"/>
      <c r="H19" s="259"/>
      <c r="I19" s="260">
        <f>G19*H19</f>
        <v>0</v>
      </c>
    </row>
    <row r="20" spans="1:9" ht="12.75">
      <c r="A20" s="49" t="s">
        <v>1</v>
      </c>
      <c r="B20" s="108"/>
      <c r="C20" s="151" t="s">
        <v>111</v>
      </c>
      <c r="D20" s="176">
        <v>8</v>
      </c>
      <c r="E20" s="51">
        <v>230</v>
      </c>
      <c r="F20" s="51">
        <f>D20*E20</f>
        <v>1840</v>
      </c>
      <c r="G20" s="151"/>
      <c r="H20" s="151"/>
      <c r="I20" s="188">
        <f>G20*H20</f>
        <v>0</v>
      </c>
    </row>
    <row r="21" spans="1:9" ht="12.75">
      <c r="A21" s="194" t="s">
        <v>196</v>
      </c>
      <c r="B21" s="108"/>
      <c r="C21" s="154" t="s">
        <v>111</v>
      </c>
      <c r="D21" s="91">
        <v>1</v>
      </c>
      <c r="E21" s="51">
        <v>350</v>
      </c>
      <c r="F21" s="92">
        <f>D21*E21</f>
        <v>350</v>
      </c>
      <c r="G21" s="154"/>
      <c r="H21" s="154"/>
      <c r="I21" s="110">
        <f>G21*H21</f>
        <v>0</v>
      </c>
    </row>
    <row r="22" spans="1:9" ht="12.75">
      <c r="A22" s="49" t="s">
        <v>197</v>
      </c>
      <c r="B22" s="108"/>
      <c r="C22" s="154" t="s">
        <v>111</v>
      </c>
      <c r="D22" s="91">
        <v>1</v>
      </c>
      <c r="E22" s="51">
        <v>350</v>
      </c>
      <c r="F22" s="92">
        <f>D22*E22</f>
        <v>350</v>
      </c>
      <c r="G22" s="154"/>
      <c r="H22" s="154"/>
      <c r="I22" s="110">
        <f>G22*H22</f>
        <v>0</v>
      </c>
    </row>
    <row r="23" spans="1:9" ht="13.5" thickBot="1">
      <c r="A23" s="49" t="s">
        <v>350</v>
      </c>
      <c r="B23" s="108"/>
      <c r="C23" s="151" t="s">
        <v>111</v>
      </c>
      <c r="D23" s="176">
        <v>1</v>
      </c>
      <c r="E23" s="51">
        <v>20</v>
      </c>
      <c r="F23" s="51">
        <f>D23*E23</f>
        <v>20</v>
      </c>
      <c r="G23" s="151"/>
      <c r="H23" s="151"/>
      <c r="I23" s="188">
        <f>G23*H23</f>
        <v>0</v>
      </c>
    </row>
    <row r="24" spans="1:9" s="106" customFormat="1" ht="13.5" thickBot="1">
      <c r="A24" s="116" t="s">
        <v>330</v>
      </c>
      <c r="B24" s="115"/>
      <c r="C24" s="116"/>
      <c r="D24" s="116"/>
      <c r="E24" s="117"/>
      <c r="F24" s="100"/>
      <c r="G24" s="118"/>
      <c r="H24" s="143" t="s">
        <v>43</v>
      </c>
      <c r="I24" s="105">
        <f>SUM(I19:I23)</f>
        <v>0</v>
      </c>
    </row>
    <row r="25" spans="6:9" ht="13.5" thickBot="1">
      <c r="F25" s="114"/>
      <c r="G25" s="97"/>
      <c r="H25" s="143" t="s">
        <v>271</v>
      </c>
      <c r="I25" s="157"/>
    </row>
    <row r="26" spans="1:9" ht="13.5" thickBot="1">
      <c r="A26" s="48"/>
      <c r="B26" s="48"/>
      <c r="C26" s="48"/>
      <c r="D26" s="48"/>
      <c r="E26" s="80"/>
      <c r="F26" s="104"/>
      <c r="G26" s="100"/>
      <c r="H26" s="175" t="s">
        <v>267</v>
      </c>
      <c r="I26" s="113">
        <f>I25*I24</f>
        <v>0</v>
      </c>
    </row>
    <row r="28" spans="1:7" ht="12.75">
      <c r="A28" s="48" t="s">
        <v>63</v>
      </c>
      <c r="B28" s="48"/>
      <c r="C28" s="48"/>
      <c r="D28" s="48"/>
      <c r="E28" s="48"/>
      <c r="F28" s="48"/>
      <c r="G28" s="48"/>
    </row>
    <row r="29" spans="1:7" ht="13.5" thickBot="1">
      <c r="A29" s="48"/>
      <c r="B29" s="48"/>
      <c r="C29" s="48"/>
      <c r="D29" s="48"/>
      <c r="E29" s="48"/>
      <c r="F29" s="48"/>
      <c r="G29" s="48"/>
    </row>
    <row r="30" spans="1:9" ht="13.5" customHeight="1">
      <c r="A30" s="62"/>
      <c r="B30" s="63"/>
      <c r="C30" s="64"/>
      <c r="D30" s="380" t="s">
        <v>260</v>
      </c>
      <c r="E30" s="388"/>
      <c r="F30" s="389"/>
      <c r="G30" s="383" t="s">
        <v>257</v>
      </c>
      <c r="H30" s="381"/>
      <c r="I30" s="390"/>
    </row>
    <row r="31" spans="1:9" ht="13.5" thickBot="1">
      <c r="A31" s="66" t="s">
        <v>95</v>
      </c>
      <c r="B31" s="67" t="s">
        <v>96</v>
      </c>
      <c r="C31" s="68" t="s">
        <v>105</v>
      </c>
      <c r="D31" s="58" t="s">
        <v>262</v>
      </c>
      <c r="E31" s="69" t="s">
        <v>97</v>
      </c>
      <c r="F31" s="70" t="s">
        <v>110</v>
      </c>
      <c r="G31" s="71" t="s">
        <v>262</v>
      </c>
      <c r="H31" s="71" t="s">
        <v>97</v>
      </c>
      <c r="I31" s="72" t="s">
        <v>110</v>
      </c>
    </row>
    <row r="32" spans="1:9" ht="12.75">
      <c r="A32" s="150"/>
      <c r="B32" s="87" t="s">
        <v>164</v>
      </c>
      <c r="C32" s="151"/>
      <c r="D32" s="73">
        <v>4</v>
      </c>
      <c r="E32" s="74">
        <v>45</v>
      </c>
      <c r="F32" s="75">
        <f>E32*D32</f>
        <v>180</v>
      </c>
      <c r="G32" s="269"/>
      <c r="H32" s="149"/>
      <c r="I32" s="78">
        <f>H32*G32</f>
        <v>0</v>
      </c>
    </row>
    <row r="33" spans="1:9" ht="12.75">
      <c r="A33" s="150"/>
      <c r="B33" s="50" t="s">
        <v>119</v>
      </c>
      <c r="C33" s="151"/>
      <c r="D33" s="73">
        <v>4</v>
      </c>
      <c r="E33" s="74">
        <v>35</v>
      </c>
      <c r="F33" s="75">
        <f>E33*D33</f>
        <v>140</v>
      </c>
      <c r="G33" s="177"/>
      <c r="H33" s="149"/>
      <c r="I33" s="78">
        <f>H33*G33</f>
        <v>0</v>
      </c>
    </row>
    <row r="34" spans="1:9" ht="13.5" thickBot="1">
      <c r="A34" s="150"/>
      <c r="B34" s="86" t="s">
        <v>237</v>
      </c>
      <c r="C34" s="151"/>
      <c r="D34" s="73">
        <v>4</v>
      </c>
      <c r="E34" s="74">
        <v>30</v>
      </c>
      <c r="F34" s="75">
        <f>E34*D34</f>
        <v>120</v>
      </c>
      <c r="G34" s="179"/>
      <c r="H34" s="149"/>
      <c r="I34" s="78">
        <f>H34*G34</f>
        <v>0</v>
      </c>
    </row>
    <row r="35" spans="1:9" s="106" customFormat="1" ht="13.5" thickBot="1">
      <c r="A35" s="116"/>
      <c r="B35" s="115"/>
      <c r="C35" s="116"/>
      <c r="D35" s="116"/>
      <c r="E35" s="117"/>
      <c r="F35" s="100"/>
      <c r="G35" s="118"/>
      <c r="H35" s="143" t="s">
        <v>43</v>
      </c>
      <c r="I35" s="105">
        <f>SUM(I32:I34)</f>
        <v>0</v>
      </c>
    </row>
    <row r="36" spans="6:9" ht="13.5" thickBot="1">
      <c r="F36" s="114"/>
      <c r="G36" s="97"/>
      <c r="H36" s="143" t="s">
        <v>279</v>
      </c>
      <c r="I36" s="157"/>
    </row>
    <row r="37" spans="1:9" ht="13.5" thickBot="1">
      <c r="A37" s="48"/>
      <c r="B37" s="48"/>
      <c r="C37" s="48"/>
      <c r="D37" s="48"/>
      <c r="E37" s="80"/>
      <c r="F37" s="104"/>
      <c r="G37" s="100"/>
      <c r="H37" s="175" t="s">
        <v>266</v>
      </c>
      <c r="I37" s="113">
        <f>I36*I35</f>
        <v>0</v>
      </c>
    </row>
    <row r="38" spans="1:7" ht="12.75">
      <c r="A38" s="80"/>
      <c r="B38" s="81"/>
      <c r="C38" s="80"/>
      <c r="D38" s="82"/>
      <c r="E38" s="83"/>
      <c r="F38" s="84"/>
      <c r="G38" s="85"/>
    </row>
    <row r="39" spans="1:7" ht="12.75">
      <c r="A39" s="48" t="s">
        <v>235</v>
      </c>
      <c r="B39" s="48"/>
      <c r="C39" s="48"/>
      <c r="D39" s="48"/>
      <c r="E39" s="48"/>
      <c r="F39" s="48"/>
      <c r="G39" s="48"/>
    </row>
    <row r="40" spans="1:7" ht="13.5" thickBot="1">
      <c r="A40" s="48"/>
      <c r="B40" s="48"/>
      <c r="C40" s="48"/>
      <c r="D40" s="48"/>
      <c r="E40" s="48"/>
      <c r="F40" s="48"/>
      <c r="G40" s="48"/>
    </row>
    <row r="41" spans="1:9" ht="13.5" customHeight="1">
      <c r="A41" s="62"/>
      <c r="B41" s="63" t="s">
        <v>254</v>
      </c>
      <c r="C41" s="64"/>
      <c r="D41" s="380" t="s">
        <v>260</v>
      </c>
      <c r="E41" s="388"/>
      <c r="F41" s="389"/>
      <c r="G41" s="383" t="s">
        <v>257</v>
      </c>
      <c r="H41" s="381"/>
      <c r="I41" s="390"/>
    </row>
    <row r="42" spans="1:9" ht="13.5" thickBot="1">
      <c r="A42" s="66" t="s">
        <v>95</v>
      </c>
      <c r="B42" s="67" t="s">
        <v>263</v>
      </c>
      <c r="C42" s="68" t="s">
        <v>105</v>
      </c>
      <c r="D42" s="58" t="s">
        <v>259</v>
      </c>
      <c r="E42" s="69" t="s">
        <v>261</v>
      </c>
      <c r="F42" s="70" t="s">
        <v>110</v>
      </c>
      <c r="G42" s="71" t="s">
        <v>258</v>
      </c>
      <c r="H42" s="71" t="s">
        <v>261</v>
      </c>
      <c r="I42" s="72" t="s">
        <v>110</v>
      </c>
    </row>
    <row r="43" spans="1:9" ht="12.75">
      <c r="A43" s="161"/>
      <c r="B43" s="86" t="s">
        <v>255</v>
      </c>
      <c r="C43" s="159" t="s">
        <v>111</v>
      </c>
      <c r="D43" s="88">
        <v>250</v>
      </c>
      <c r="E43" s="89">
        <v>0.51</v>
      </c>
      <c r="F43" s="89">
        <f>D43*E43</f>
        <v>127.5</v>
      </c>
      <c r="G43" s="159"/>
      <c r="H43" s="159"/>
      <c r="I43" s="90">
        <f>G43*H43</f>
        <v>0</v>
      </c>
    </row>
    <row r="44" spans="1:9" ht="13.5" thickBot="1">
      <c r="A44" s="161"/>
      <c r="B44" s="86" t="s">
        <v>256</v>
      </c>
      <c r="C44" s="154" t="s">
        <v>111</v>
      </c>
      <c r="D44" s="91">
        <v>250</v>
      </c>
      <c r="E44" s="96">
        <v>0.75</v>
      </c>
      <c r="F44" s="92">
        <f>D44*E44</f>
        <v>187.5</v>
      </c>
      <c r="G44" s="154"/>
      <c r="H44" s="154"/>
      <c r="I44" s="93">
        <f>G44*H44</f>
        <v>0</v>
      </c>
    </row>
    <row r="45" spans="1:9" s="106" customFormat="1" ht="13.5" thickBot="1">
      <c r="A45" s="116"/>
      <c r="B45" s="115"/>
      <c r="C45" s="116"/>
      <c r="D45" s="116"/>
      <c r="E45" s="117"/>
      <c r="F45" s="100"/>
      <c r="G45" s="118"/>
      <c r="H45" s="143" t="s">
        <v>43</v>
      </c>
      <c r="I45" s="105">
        <f>SUM(I43:I44)</f>
        <v>0</v>
      </c>
    </row>
    <row r="46" spans="6:9" ht="13.5" thickBot="1">
      <c r="F46" s="114"/>
      <c r="G46" s="97"/>
      <c r="H46" s="143" t="s">
        <v>279</v>
      </c>
      <c r="I46" s="157"/>
    </row>
    <row r="47" spans="1:9" ht="13.5" thickBot="1">
      <c r="A47" s="48"/>
      <c r="B47" s="48"/>
      <c r="C47" s="48"/>
      <c r="D47" s="48"/>
      <c r="E47" s="80"/>
      <c r="F47" s="104"/>
      <c r="G47" s="100"/>
      <c r="H47" s="175" t="s">
        <v>268</v>
      </c>
      <c r="I47" s="113">
        <f>I46*I45</f>
        <v>0</v>
      </c>
    </row>
    <row r="49" ht="12.75">
      <c r="A49" s="61" t="s">
        <v>264</v>
      </c>
    </row>
    <row r="50" ht="13.5" thickBot="1"/>
    <row r="51" spans="1:9" ht="13.5" customHeight="1">
      <c r="A51" s="62"/>
      <c r="B51" s="63"/>
      <c r="C51" s="64"/>
      <c r="D51" s="380" t="s">
        <v>260</v>
      </c>
      <c r="E51" s="388"/>
      <c r="F51" s="389"/>
      <c r="G51" s="383" t="s">
        <v>257</v>
      </c>
      <c r="H51" s="381"/>
      <c r="I51" s="390"/>
    </row>
    <row r="52" spans="1:9" ht="13.5" thickBot="1">
      <c r="A52" s="66" t="s">
        <v>95</v>
      </c>
      <c r="B52" s="67" t="s">
        <v>96</v>
      </c>
      <c r="C52" s="68" t="s">
        <v>105</v>
      </c>
      <c r="D52" s="58" t="s">
        <v>65</v>
      </c>
      <c r="E52" s="69" t="s">
        <v>265</v>
      </c>
      <c r="F52" s="70" t="s">
        <v>110</v>
      </c>
      <c r="G52" s="71" t="s">
        <v>65</v>
      </c>
      <c r="H52" s="71" t="s">
        <v>84</v>
      </c>
      <c r="I52" s="72" t="s">
        <v>110</v>
      </c>
    </row>
    <row r="53" spans="1:9" ht="12.75">
      <c r="A53" s="150"/>
      <c r="B53" s="87" t="s">
        <v>164</v>
      </c>
      <c r="C53" s="151"/>
      <c r="D53" s="73"/>
      <c r="E53" s="74">
        <v>129</v>
      </c>
      <c r="F53" s="75">
        <f>E53*D53</f>
        <v>0</v>
      </c>
      <c r="G53" s="269"/>
      <c r="H53" s="149"/>
      <c r="I53" s="78">
        <f>H53*G53</f>
        <v>0</v>
      </c>
    </row>
    <row r="54" spans="1:9" ht="12.75">
      <c r="A54" s="150"/>
      <c r="B54" s="50" t="s">
        <v>119</v>
      </c>
      <c r="C54" s="151"/>
      <c r="D54" s="73"/>
      <c r="E54" s="74">
        <v>129</v>
      </c>
      <c r="F54" s="75">
        <f>E54*D54</f>
        <v>0</v>
      </c>
      <c r="G54" s="177"/>
      <c r="H54" s="149"/>
      <c r="I54" s="78">
        <f>H54*G54</f>
        <v>0</v>
      </c>
    </row>
    <row r="55" spans="1:9" ht="13.5" thickBot="1">
      <c r="A55" s="180"/>
      <c r="B55" s="86" t="s">
        <v>237</v>
      </c>
      <c r="C55" s="151"/>
      <c r="D55" s="73"/>
      <c r="E55" s="74">
        <v>129</v>
      </c>
      <c r="F55" s="75">
        <f>E55*D55</f>
        <v>0</v>
      </c>
      <c r="G55" s="179"/>
      <c r="H55" s="149"/>
      <c r="I55" s="78">
        <f>H55*G55</f>
        <v>0</v>
      </c>
    </row>
    <row r="56" spans="1:9" s="106" customFormat="1" ht="13.5" thickBot="1">
      <c r="A56" s="80" t="s">
        <v>64</v>
      </c>
      <c r="B56" s="115"/>
      <c r="C56" s="116"/>
      <c r="D56" s="116"/>
      <c r="E56" s="117"/>
      <c r="F56" s="100"/>
      <c r="G56" s="118"/>
      <c r="H56" s="143" t="s">
        <v>43</v>
      </c>
      <c r="I56" s="105">
        <f>SUM(I53:I55)</f>
        <v>0</v>
      </c>
    </row>
    <row r="57" spans="6:9" ht="13.5" thickBot="1">
      <c r="F57" s="114"/>
      <c r="G57" s="97"/>
      <c r="H57" s="143" t="s">
        <v>271</v>
      </c>
      <c r="I57" s="157"/>
    </row>
    <row r="58" spans="1:9" ht="13.5" thickBot="1">
      <c r="A58" s="48"/>
      <c r="B58" s="48"/>
      <c r="C58" s="48"/>
      <c r="D58" s="48"/>
      <c r="E58" s="80"/>
      <c r="F58" s="104"/>
      <c r="G58" s="100"/>
      <c r="H58" s="175" t="s">
        <v>269</v>
      </c>
      <c r="I58" s="113">
        <f>I57*I56</f>
        <v>0</v>
      </c>
    </row>
    <row r="59" spans="2:7" ht="12.75">
      <c r="B59" s="81"/>
      <c r="C59" s="80"/>
      <c r="D59" s="82"/>
      <c r="E59" s="83"/>
      <c r="F59" s="84"/>
      <c r="G59" s="85"/>
    </row>
    <row r="60" spans="1:7" ht="12.75">
      <c r="A60" s="48" t="s">
        <v>78</v>
      </c>
      <c r="B60" s="48"/>
      <c r="C60" s="48"/>
      <c r="D60" s="48"/>
      <c r="E60" s="48"/>
      <c r="F60" s="48"/>
      <c r="G60" s="48"/>
    </row>
    <row r="61" spans="1:7" ht="13.5" thickBot="1">
      <c r="A61" s="48"/>
      <c r="B61" s="48"/>
      <c r="C61" s="48"/>
      <c r="D61" s="48"/>
      <c r="E61" s="48"/>
      <c r="F61" s="48"/>
      <c r="G61" s="48"/>
    </row>
    <row r="62" spans="1:9" ht="13.5" customHeight="1">
      <c r="A62" s="62"/>
      <c r="B62" s="63"/>
      <c r="C62" s="64"/>
      <c r="D62" s="380" t="s">
        <v>260</v>
      </c>
      <c r="E62" s="388"/>
      <c r="F62" s="389"/>
      <c r="G62" s="383" t="s">
        <v>257</v>
      </c>
      <c r="H62" s="381"/>
      <c r="I62" s="390"/>
    </row>
    <row r="63" spans="1:9" ht="13.5" thickBot="1">
      <c r="A63" s="66" t="s">
        <v>95</v>
      </c>
      <c r="B63" s="67" t="s">
        <v>96</v>
      </c>
      <c r="C63" s="68" t="s">
        <v>105</v>
      </c>
      <c r="D63" s="58" t="s">
        <v>65</v>
      </c>
      <c r="E63" s="69" t="s">
        <v>265</v>
      </c>
      <c r="F63" s="70" t="s">
        <v>110</v>
      </c>
      <c r="G63" s="71" t="s">
        <v>65</v>
      </c>
      <c r="H63" s="71" t="s">
        <v>84</v>
      </c>
      <c r="I63" s="72" t="s">
        <v>110</v>
      </c>
    </row>
    <row r="64" spans="1:9" ht="12.75">
      <c r="A64" s="150"/>
      <c r="B64" s="87" t="s">
        <v>164</v>
      </c>
      <c r="C64" s="151"/>
      <c r="D64" s="73"/>
      <c r="E64" s="74">
        <v>66</v>
      </c>
      <c r="F64" s="75">
        <f>E64*D64</f>
        <v>0</v>
      </c>
      <c r="G64" s="269"/>
      <c r="H64" s="149"/>
      <c r="I64" s="78">
        <f>H64*G64</f>
        <v>0</v>
      </c>
    </row>
    <row r="65" spans="1:9" ht="12.75">
      <c r="A65" s="150"/>
      <c r="B65" s="50" t="s">
        <v>119</v>
      </c>
      <c r="C65" s="151"/>
      <c r="D65" s="73"/>
      <c r="E65" s="74">
        <v>66</v>
      </c>
      <c r="F65" s="75">
        <f>E65*D65</f>
        <v>0</v>
      </c>
      <c r="G65" s="177"/>
      <c r="H65" s="149"/>
      <c r="I65" s="78">
        <f>H65*G65</f>
        <v>0</v>
      </c>
    </row>
    <row r="66" spans="1:9" ht="13.5" thickBot="1">
      <c r="A66" s="180"/>
      <c r="B66" s="86" t="s">
        <v>237</v>
      </c>
      <c r="C66" s="151"/>
      <c r="D66" s="73"/>
      <c r="E66" s="74">
        <v>66</v>
      </c>
      <c r="F66" s="75">
        <f>E66*D66</f>
        <v>0</v>
      </c>
      <c r="G66" s="179"/>
      <c r="H66" s="149"/>
      <c r="I66" s="78">
        <f>H66*G66</f>
        <v>0</v>
      </c>
    </row>
    <row r="67" spans="1:9" s="106" customFormat="1" ht="13.5" thickBot="1">
      <c r="A67" s="80" t="s">
        <v>64</v>
      </c>
      <c r="B67" s="115"/>
      <c r="C67" s="116"/>
      <c r="D67" s="116"/>
      <c r="E67" s="117"/>
      <c r="F67" s="100"/>
      <c r="G67" s="118"/>
      <c r="H67" s="143" t="s">
        <v>43</v>
      </c>
      <c r="I67" s="105">
        <f>SUM(I64:I66)</f>
        <v>0</v>
      </c>
    </row>
    <row r="68" spans="6:9" ht="13.5" thickBot="1">
      <c r="F68" s="114"/>
      <c r="G68" s="97"/>
      <c r="H68" s="143" t="s">
        <v>271</v>
      </c>
      <c r="I68" s="157"/>
    </row>
    <row r="69" spans="1:9" ht="13.5" thickBot="1">
      <c r="A69" s="48"/>
      <c r="B69" s="48"/>
      <c r="C69" s="48"/>
      <c r="D69" s="48"/>
      <c r="E69" s="80"/>
      <c r="F69" s="104"/>
      <c r="G69" s="100"/>
      <c r="H69" s="175" t="s">
        <v>270</v>
      </c>
      <c r="I69" s="113">
        <f>I68*I67</f>
        <v>0</v>
      </c>
    </row>
    <row r="70" spans="2:5" ht="13.5" thickBot="1">
      <c r="B70" s="81"/>
      <c r="C70" s="80"/>
      <c r="D70" s="82"/>
      <c r="E70" s="83"/>
    </row>
    <row r="71" spans="6:9" ht="13.5" thickBot="1">
      <c r="F71" s="104"/>
      <c r="G71" s="118"/>
      <c r="H71" s="143" t="s">
        <v>295</v>
      </c>
      <c r="I71" s="105">
        <f>I69+I58+I47+I37+I26+I13</f>
        <v>0</v>
      </c>
    </row>
  </sheetData>
  <sheetProtection/>
  <mergeCells count="13">
    <mergeCell ref="D62:F62"/>
    <mergeCell ref="G62:I62"/>
    <mergeCell ref="D30:F30"/>
    <mergeCell ref="G30:I30"/>
    <mergeCell ref="D41:F41"/>
    <mergeCell ref="G41:I41"/>
    <mergeCell ref="D6:F6"/>
    <mergeCell ref="G6:I6"/>
    <mergeCell ref="D17:F17"/>
    <mergeCell ref="G17:I17"/>
    <mergeCell ref="A18:B18"/>
    <mergeCell ref="D51:F51"/>
    <mergeCell ref="G51:I51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  <rowBreaks count="1" manualBreakCount="1">
    <brk id="37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203</v>
      </c>
      <c r="C1" s="48"/>
      <c r="H1" s="132" t="s">
        <v>99</v>
      </c>
      <c r="I1" s="133" t="s">
        <v>412</v>
      </c>
    </row>
    <row r="2" spans="1:7" ht="12.75">
      <c r="A2" s="134"/>
      <c r="B2" s="181" t="s">
        <v>226</v>
      </c>
      <c r="G2" s="48"/>
    </row>
    <row r="3" ht="12.75">
      <c r="A3" s="174"/>
    </row>
    <row r="4" spans="1:9" ht="12.75">
      <c r="A4" s="48" t="s">
        <v>344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391" t="s">
        <v>137</v>
      </c>
      <c r="B7" s="392"/>
      <c r="C7" s="68" t="s">
        <v>105</v>
      </c>
      <c r="D7" s="58" t="s">
        <v>259</v>
      </c>
      <c r="E7" s="69" t="s">
        <v>261</v>
      </c>
      <c r="F7" s="70" t="s">
        <v>110</v>
      </c>
      <c r="G7" s="71" t="s">
        <v>258</v>
      </c>
      <c r="H7" s="71" t="s">
        <v>261</v>
      </c>
      <c r="I7" s="72" t="s">
        <v>110</v>
      </c>
    </row>
    <row r="8" spans="1:9" ht="12.75">
      <c r="A8" s="109" t="s">
        <v>140</v>
      </c>
      <c r="B8" s="108"/>
      <c r="C8" s="151" t="s">
        <v>111</v>
      </c>
      <c r="D8" s="88">
        <v>250</v>
      </c>
      <c r="E8" s="51">
        <v>1</v>
      </c>
      <c r="F8" s="51">
        <f>D8*E8</f>
        <v>250</v>
      </c>
      <c r="G8" s="151"/>
      <c r="H8" s="151"/>
      <c r="I8" s="188">
        <f>G8*H8</f>
        <v>0</v>
      </c>
    </row>
    <row r="9" spans="1:9" ht="13.5" thickBot="1">
      <c r="A9" s="142" t="s">
        <v>204</v>
      </c>
      <c r="B9" s="108"/>
      <c r="C9" s="151"/>
      <c r="D9" s="176">
        <v>250</v>
      </c>
      <c r="E9" s="51">
        <v>1</v>
      </c>
      <c r="F9" s="51">
        <f>D9*E9</f>
        <v>250</v>
      </c>
      <c r="G9" s="151"/>
      <c r="H9" s="151"/>
      <c r="I9" s="188">
        <f>G9*H9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267</v>
      </c>
      <c r="I12" s="113">
        <f>I11*I10</f>
        <v>0</v>
      </c>
    </row>
    <row r="13" ht="13.5" thickBot="1"/>
    <row r="14" spans="6:9" ht="13.5" thickBot="1">
      <c r="F14" s="104"/>
      <c r="G14" s="118"/>
      <c r="H14" s="143" t="s">
        <v>316</v>
      </c>
      <c r="I14" s="105">
        <f>I12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202</v>
      </c>
      <c r="C1" s="48"/>
      <c r="H1" s="132" t="s">
        <v>99</v>
      </c>
      <c r="I1" s="133" t="s">
        <v>413</v>
      </c>
    </row>
    <row r="2" spans="1:6" ht="12.75">
      <c r="A2" s="134"/>
      <c r="B2" s="48" t="s">
        <v>362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164</v>
      </c>
      <c r="C8" s="151"/>
      <c r="D8" s="73">
        <v>6</v>
      </c>
      <c r="E8" s="51">
        <v>45</v>
      </c>
      <c r="F8" s="75">
        <f>E8*D8</f>
        <v>270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 t="s">
        <v>63</v>
      </c>
      <c r="B13" s="48"/>
      <c r="C13" s="48"/>
      <c r="D13" s="48"/>
      <c r="E13" s="48"/>
      <c r="F13" s="48"/>
      <c r="G13" s="48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62"/>
      <c r="B15" s="63"/>
      <c r="C15" s="64"/>
      <c r="D15" s="380" t="s">
        <v>260</v>
      </c>
      <c r="E15" s="388"/>
      <c r="F15" s="389"/>
      <c r="G15" s="383" t="s">
        <v>257</v>
      </c>
      <c r="H15" s="381"/>
      <c r="I15" s="390"/>
    </row>
    <row r="16" spans="1:9" ht="13.5" thickBot="1">
      <c r="A16" s="66" t="s">
        <v>95</v>
      </c>
      <c r="B16" s="67" t="s">
        <v>96</v>
      </c>
      <c r="C16" s="68" t="s">
        <v>105</v>
      </c>
      <c r="D16" s="58" t="s">
        <v>262</v>
      </c>
      <c r="E16" s="69" t="s">
        <v>97</v>
      </c>
      <c r="F16" s="70" t="s">
        <v>110</v>
      </c>
      <c r="G16" s="71" t="s">
        <v>262</v>
      </c>
      <c r="H16" s="71" t="s">
        <v>97</v>
      </c>
      <c r="I16" s="72" t="s">
        <v>110</v>
      </c>
    </row>
    <row r="17" spans="1:9" ht="13.5" thickBot="1">
      <c r="A17" s="150"/>
      <c r="B17" s="50" t="s">
        <v>164</v>
      </c>
      <c r="C17" s="151"/>
      <c r="D17" s="73">
        <v>4</v>
      </c>
      <c r="E17" s="74">
        <v>45</v>
      </c>
      <c r="F17" s="75">
        <f>E17*D17</f>
        <v>180</v>
      </c>
      <c r="G17" s="160"/>
      <c r="H17" s="149"/>
      <c r="I17" s="78">
        <f>H17*G17</f>
        <v>0</v>
      </c>
    </row>
    <row r="18" spans="1:9" s="106" customFormat="1" ht="13.5" thickBot="1">
      <c r="A18" s="116"/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279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266</v>
      </c>
      <c r="I20" s="113">
        <f>I19*I18</f>
        <v>0</v>
      </c>
    </row>
    <row r="21" spans="1:7" ht="12.75">
      <c r="A21" s="80"/>
      <c r="B21" s="81"/>
      <c r="C21" s="80"/>
      <c r="D21" s="82"/>
      <c r="E21" s="83"/>
      <c r="F21" s="84"/>
      <c r="G21" s="85"/>
    </row>
    <row r="22" spans="1:7" ht="12.75">
      <c r="A22" s="48" t="s">
        <v>235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 t="s">
        <v>254</v>
      </c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263</v>
      </c>
      <c r="C25" s="68" t="s">
        <v>105</v>
      </c>
      <c r="D25" s="58" t="s">
        <v>259</v>
      </c>
      <c r="E25" s="69" t="s">
        <v>261</v>
      </c>
      <c r="F25" s="70" t="s">
        <v>110</v>
      </c>
      <c r="G25" s="71" t="s">
        <v>258</v>
      </c>
      <c r="H25" s="71" t="s">
        <v>261</v>
      </c>
      <c r="I25" s="72" t="s">
        <v>110</v>
      </c>
    </row>
    <row r="26" spans="1:9" ht="12.75">
      <c r="A26" s="161"/>
      <c r="B26" s="86" t="s">
        <v>255</v>
      </c>
      <c r="C26" s="159" t="s">
        <v>111</v>
      </c>
      <c r="D26" s="88">
        <v>250</v>
      </c>
      <c r="E26" s="89">
        <v>0.51</v>
      </c>
      <c r="F26" s="89">
        <f>D26*E26</f>
        <v>127.5</v>
      </c>
      <c r="G26" s="159"/>
      <c r="H26" s="159"/>
      <c r="I26" s="90">
        <f>G26*H26</f>
        <v>0</v>
      </c>
    </row>
    <row r="27" spans="1:9" ht="13.5" thickBot="1">
      <c r="A27" s="161"/>
      <c r="B27" s="86" t="s">
        <v>256</v>
      </c>
      <c r="C27" s="154" t="s">
        <v>111</v>
      </c>
      <c r="D27" s="91">
        <v>250</v>
      </c>
      <c r="E27" s="96">
        <v>0.75</v>
      </c>
      <c r="F27" s="92">
        <f>D27*E27</f>
        <v>187.5</v>
      </c>
      <c r="G27" s="154"/>
      <c r="H27" s="154"/>
      <c r="I27" s="93">
        <f>G27*H27</f>
        <v>0</v>
      </c>
    </row>
    <row r="28" spans="1:9" s="106" customFormat="1" ht="13.5" thickBot="1">
      <c r="A28" s="116"/>
      <c r="B28" s="115"/>
      <c r="C28" s="116"/>
      <c r="D28" s="116"/>
      <c r="E28" s="117"/>
      <c r="F28" s="100"/>
      <c r="G28" s="118"/>
      <c r="H28" s="143" t="s">
        <v>43</v>
      </c>
      <c r="I28" s="105">
        <f>SUM(I26:I27)</f>
        <v>0</v>
      </c>
    </row>
    <row r="29" spans="6:9" ht="13.5" thickBot="1">
      <c r="F29" s="114"/>
      <c r="G29" s="97"/>
      <c r="H29" s="143" t="s">
        <v>279</v>
      </c>
      <c r="I29" s="157"/>
    </row>
    <row r="30" spans="1:9" ht="13.5" thickBot="1">
      <c r="A30" s="48"/>
      <c r="B30" s="48"/>
      <c r="C30" s="48"/>
      <c r="D30" s="48"/>
      <c r="E30" s="80"/>
      <c r="F30" s="104"/>
      <c r="G30" s="100"/>
      <c r="H30" s="175" t="s">
        <v>268</v>
      </c>
      <c r="I30" s="113">
        <f>I29*I28</f>
        <v>0</v>
      </c>
    </row>
    <row r="32" ht="12.75">
      <c r="A32" s="61" t="s">
        <v>264</v>
      </c>
    </row>
    <row r="33" ht="13.5" thickBot="1"/>
    <row r="34" spans="1:9" ht="13.5" customHeight="1">
      <c r="A34" s="62"/>
      <c r="B34" s="63"/>
      <c r="C34" s="64"/>
      <c r="D34" s="380" t="s">
        <v>260</v>
      </c>
      <c r="E34" s="388"/>
      <c r="F34" s="389"/>
      <c r="G34" s="383" t="s">
        <v>257</v>
      </c>
      <c r="H34" s="381"/>
      <c r="I34" s="390"/>
    </row>
    <row r="35" spans="1:9" ht="13.5" thickBot="1">
      <c r="A35" s="66" t="s">
        <v>95</v>
      </c>
      <c r="B35" s="67" t="s">
        <v>96</v>
      </c>
      <c r="C35" s="68" t="s">
        <v>105</v>
      </c>
      <c r="D35" s="58" t="s">
        <v>65</v>
      </c>
      <c r="E35" s="69" t="s">
        <v>265</v>
      </c>
      <c r="F35" s="70" t="s">
        <v>110</v>
      </c>
      <c r="G35" s="71" t="s">
        <v>65</v>
      </c>
      <c r="H35" s="71" t="s">
        <v>84</v>
      </c>
      <c r="I35" s="72" t="s">
        <v>110</v>
      </c>
    </row>
    <row r="36" spans="1:9" ht="13.5" thickBot="1">
      <c r="A36" s="162"/>
      <c r="B36" s="50" t="s">
        <v>164</v>
      </c>
      <c r="C36" s="151"/>
      <c r="D36" s="73"/>
      <c r="E36" s="74">
        <v>129</v>
      </c>
      <c r="F36" s="75">
        <f>E36*D36</f>
        <v>0</v>
      </c>
      <c r="G36" s="160"/>
      <c r="H36" s="149"/>
      <c r="I36" s="78">
        <f>H36*G36</f>
        <v>0</v>
      </c>
    </row>
    <row r="37" spans="1:9" s="106" customFormat="1" ht="13.5" thickBot="1">
      <c r="A37" s="80" t="s">
        <v>64</v>
      </c>
      <c r="B37" s="115"/>
      <c r="C37" s="116"/>
      <c r="D37" s="116"/>
      <c r="E37" s="117"/>
      <c r="F37" s="100"/>
      <c r="G37" s="118"/>
      <c r="H37" s="143" t="s">
        <v>43</v>
      </c>
      <c r="I37" s="105">
        <f>SUM(I36:I36)</f>
        <v>0</v>
      </c>
    </row>
    <row r="38" spans="6:9" ht="13.5" thickBot="1">
      <c r="F38" s="114"/>
      <c r="G38" s="97"/>
      <c r="H38" s="143" t="s">
        <v>271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269</v>
      </c>
      <c r="I39" s="113">
        <f>I38*I37</f>
        <v>0</v>
      </c>
    </row>
    <row r="40" spans="2:7" ht="12.75">
      <c r="B40" s="81"/>
      <c r="C40" s="80"/>
      <c r="D40" s="82"/>
      <c r="E40" s="83"/>
      <c r="F40" s="84"/>
      <c r="G40" s="85"/>
    </row>
    <row r="41" spans="1:7" ht="12.75">
      <c r="A41" s="48" t="s">
        <v>78</v>
      </c>
      <c r="B41" s="48"/>
      <c r="C41" s="48"/>
      <c r="D41" s="48"/>
      <c r="E41" s="48"/>
      <c r="F41" s="48"/>
      <c r="G41" s="48"/>
    </row>
    <row r="42" spans="1:7" ht="13.5" thickBot="1">
      <c r="A42" s="48"/>
      <c r="B42" s="48"/>
      <c r="C42" s="48"/>
      <c r="D42" s="48"/>
      <c r="E42" s="48"/>
      <c r="F42" s="48"/>
      <c r="G42" s="48"/>
    </row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164</v>
      </c>
      <c r="C45" s="151"/>
      <c r="D45" s="73"/>
      <c r="E45" s="74">
        <v>66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270</v>
      </c>
      <c r="I48" s="113">
        <f>I47*I46</f>
        <v>0</v>
      </c>
    </row>
    <row r="49" spans="2:5" ht="13.5" thickBot="1">
      <c r="B49" s="81"/>
      <c r="C49" s="80"/>
      <c r="D49" s="82"/>
      <c r="E49" s="83"/>
    </row>
    <row r="50" spans="6:9" ht="13.5" thickBot="1">
      <c r="F50" s="104"/>
      <c r="G50" s="118"/>
      <c r="H50" s="143" t="s">
        <v>294</v>
      </c>
      <c r="I50" s="105">
        <f>I48+I39+I30+I20+I11</f>
        <v>0</v>
      </c>
    </row>
    <row r="51" spans="1:7" ht="12.75">
      <c r="A51" s="48"/>
      <c r="B51" s="48"/>
      <c r="C51" s="48"/>
      <c r="D51" s="48"/>
      <c r="E51" s="48"/>
      <c r="F51" s="48"/>
      <c r="G51" s="48"/>
    </row>
  </sheetData>
  <sheetProtection/>
  <mergeCells count="10">
    <mergeCell ref="D6:F6"/>
    <mergeCell ref="G6:I6"/>
    <mergeCell ref="D15:F15"/>
    <mergeCell ref="G15:I15"/>
    <mergeCell ref="D34:F34"/>
    <mergeCell ref="G34:I34"/>
    <mergeCell ref="D43:F43"/>
    <mergeCell ref="G43:I43"/>
    <mergeCell ref="D24:F24"/>
    <mergeCell ref="G24:I24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1" width="27.83203125" style="1" customWidth="1"/>
    <col min="2" max="2" width="33.16015625" style="1" customWidth="1"/>
    <col min="3" max="3" width="15.83203125" style="1" customWidth="1"/>
    <col min="4" max="11" width="12.83203125" style="1" customWidth="1"/>
    <col min="12" max="16384" width="9.33203125" style="1" customWidth="1"/>
  </cols>
  <sheetData>
    <row r="1" spans="1:11" ht="13.5" thickBot="1">
      <c r="A1" s="13" t="s">
        <v>98</v>
      </c>
      <c r="B1" s="3" t="s">
        <v>142</v>
      </c>
      <c r="I1" s="13"/>
      <c r="J1" s="13" t="s">
        <v>99</v>
      </c>
      <c r="K1" s="22" t="s">
        <v>425</v>
      </c>
    </row>
    <row r="2" spans="1:9" ht="12.75">
      <c r="A2" s="2"/>
      <c r="B2" s="25" t="s">
        <v>365</v>
      </c>
      <c r="H2" s="4"/>
      <c r="I2" s="4"/>
    </row>
    <row r="3" ht="12.75">
      <c r="A3" s="5"/>
    </row>
    <row r="4" spans="1:10" ht="12.75">
      <c r="A4" t="s">
        <v>366</v>
      </c>
      <c r="B4" s="4"/>
      <c r="C4" s="4"/>
      <c r="D4" s="4"/>
      <c r="E4" s="4"/>
      <c r="F4" s="4"/>
      <c r="G4" s="4"/>
      <c r="H4" s="4"/>
      <c r="I4" s="4"/>
      <c r="J4" s="4"/>
    </row>
    <row r="5" spans="1:9" ht="13.5" thickBot="1">
      <c r="A5" s="48"/>
      <c r="B5" s="48"/>
      <c r="C5" s="48"/>
      <c r="D5" s="4"/>
      <c r="E5" s="4"/>
      <c r="F5" s="48"/>
      <c r="G5" s="48"/>
      <c r="H5" s="48"/>
      <c r="I5" s="48"/>
    </row>
    <row r="6" spans="1:11" s="61" customFormat="1" ht="13.5" customHeight="1">
      <c r="A6" s="94"/>
      <c r="B6" s="95"/>
      <c r="C6" s="64"/>
      <c r="D6" s="380" t="s">
        <v>260</v>
      </c>
      <c r="E6" s="388"/>
      <c r="F6" s="381"/>
      <c r="G6" s="382"/>
      <c r="H6" s="383" t="s">
        <v>257</v>
      </c>
      <c r="I6" s="381"/>
      <c r="J6" s="384"/>
      <c r="K6" s="385"/>
    </row>
    <row r="7" spans="1:11" s="61" customFormat="1" ht="13.5" thickBot="1">
      <c r="A7" s="391" t="s">
        <v>137</v>
      </c>
      <c r="B7" s="392"/>
      <c r="C7" s="68" t="s">
        <v>105</v>
      </c>
      <c r="D7" s="345" t="s">
        <v>106</v>
      </c>
      <c r="E7" s="349" t="s">
        <v>118</v>
      </c>
      <c r="F7" s="60" t="s">
        <v>275</v>
      </c>
      <c r="G7" s="70" t="s">
        <v>110</v>
      </c>
      <c r="H7" s="71" t="s">
        <v>106</v>
      </c>
      <c r="I7" s="59" t="s">
        <v>118</v>
      </c>
      <c r="J7" s="59" t="s">
        <v>275</v>
      </c>
      <c r="K7" s="72" t="s">
        <v>110</v>
      </c>
    </row>
    <row r="8" spans="1:11" s="61" customFormat="1" ht="12.75">
      <c r="A8" s="24" t="s">
        <v>370</v>
      </c>
      <c r="B8" s="65"/>
      <c r="C8" s="163"/>
      <c r="D8" s="346"/>
      <c r="E8" s="127" t="s">
        <v>112</v>
      </c>
      <c r="F8" s="7">
        <v>31</v>
      </c>
      <c r="G8" s="51">
        <f aca="true" t="shared" si="0" ref="G8:G33">D8*F8</f>
        <v>0</v>
      </c>
      <c r="H8" s="165"/>
      <c r="I8" s="14" t="s">
        <v>112</v>
      </c>
      <c r="J8" s="167"/>
      <c r="K8" s="125">
        <f aca="true" t="shared" si="1" ref="K8:K34">H8*J8</f>
        <v>0</v>
      </c>
    </row>
    <row r="9" spans="1:11" s="61" customFormat="1" ht="12.75">
      <c r="A9" s="24" t="s">
        <v>371</v>
      </c>
      <c r="B9" s="124"/>
      <c r="C9" s="164"/>
      <c r="D9" s="347"/>
      <c r="E9" s="127" t="s">
        <v>112</v>
      </c>
      <c r="F9" s="7">
        <v>39</v>
      </c>
      <c r="G9" s="92">
        <f t="shared" si="0"/>
        <v>0</v>
      </c>
      <c r="H9" s="166"/>
      <c r="I9" s="14" t="s">
        <v>112</v>
      </c>
      <c r="J9" s="167"/>
      <c r="K9" s="126">
        <f t="shared" si="1"/>
        <v>0</v>
      </c>
    </row>
    <row r="10" spans="1:11" s="61" customFormat="1" ht="12.75">
      <c r="A10" s="24" t="s">
        <v>372</v>
      </c>
      <c r="B10" s="124"/>
      <c r="C10" s="164"/>
      <c r="D10" s="347"/>
      <c r="E10" s="127" t="s">
        <v>112</v>
      </c>
      <c r="F10" s="7">
        <v>42</v>
      </c>
      <c r="G10" s="92">
        <f t="shared" si="0"/>
        <v>0</v>
      </c>
      <c r="H10" s="166"/>
      <c r="I10" s="141" t="s">
        <v>112</v>
      </c>
      <c r="J10" s="167"/>
      <c r="K10" s="126">
        <f t="shared" si="1"/>
        <v>0</v>
      </c>
    </row>
    <row r="11" spans="1:11" s="61" customFormat="1" ht="12.75">
      <c r="A11" s="24" t="s">
        <v>373</v>
      </c>
      <c r="B11" s="124"/>
      <c r="C11" s="164"/>
      <c r="D11" s="347"/>
      <c r="E11" s="127" t="s">
        <v>112</v>
      </c>
      <c r="F11" s="7">
        <v>50</v>
      </c>
      <c r="G11" s="51">
        <f t="shared" si="0"/>
        <v>0</v>
      </c>
      <c r="H11" s="166"/>
      <c r="I11" s="14" t="s">
        <v>112</v>
      </c>
      <c r="J11" s="167"/>
      <c r="K11" s="125">
        <f t="shared" si="1"/>
        <v>0</v>
      </c>
    </row>
    <row r="12" spans="1:11" s="61" customFormat="1" ht="12.75">
      <c r="A12" s="24" t="s">
        <v>374</v>
      </c>
      <c r="B12" s="124"/>
      <c r="C12" s="164"/>
      <c r="D12" s="347"/>
      <c r="E12" s="127" t="s">
        <v>112</v>
      </c>
      <c r="F12" s="7">
        <v>55</v>
      </c>
      <c r="G12" s="92">
        <f t="shared" si="0"/>
        <v>0</v>
      </c>
      <c r="H12" s="166"/>
      <c r="I12" s="14" t="s">
        <v>112</v>
      </c>
      <c r="J12" s="167"/>
      <c r="K12" s="126">
        <f t="shared" si="1"/>
        <v>0</v>
      </c>
    </row>
    <row r="13" spans="1:11" s="61" customFormat="1" ht="12.75">
      <c r="A13" s="24" t="s">
        <v>375</v>
      </c>
      <c r="B13" s="124"/>
      <c r="C13" s="164"/>
      <c r="D13" s="347"/>
      <c r="E13" s="127" t="s">
        <v>112</v>
      </c>
      <c r="F13" s="7">
        <v>65</v>
      </c>
      <c r="G13" s="92">
        <f t="shared" si="0"/>
        <v>0</v>
      </c>
      <c r="H13" s="166"/>
      <c r="I13" s="141" t="s">
        <v>112</v>
      </c>
      <c r="J13" s="167"/>
      <c r="K13" s="126">
        <f t="shared" si="1"/>
        <v>0</v>
      </c>
    </row>
    <row r="14" spans="1:11" s="61" customFormat="1" ht="12.75">
      <c r="A14" s="24" t="s">
        <v>368</v>
      </c>
      <c r="B14" s="124"/>
      <c r="C14" s="164"/>
      <c r="D14" s="347"/>
      <c r="E14" s="127" t="s">
        <v>112</v>
      </c>
      <c r="F14" s="7">
        <v>10</v>
      </c>
      <c r="G14" s="51">
        <f t="shared" si="0"/>
        <v>0</v>
      </c>
      <c r="H14" s="166"/>
      <c r="I14" s="14" t="s">
        <v>112</v>
      </c>
      <c r="J14" s="167"/>
      <c r="K14" s="125">
        <f t="shared" si="1"/>
        <v>0</v>
      </c>
    </row>
    <row r="15" spans="1:11" s="61" customFormat="1" ht="12.75">
      <c r="A15" s="21" t="s">
        <v>117</v>
      </c>
      <c r="B15" s="124"/>
      <c r="C15" s="164"/>
      <c r="D15" s="347"/>
      <c r="E15" s="127" t="s">
        <v>112</v>
      </c>
      <c r="F15" s="7">
        <v>13</v>
      </c>
      <c r="G15" s="92">
        <f t="shared" si="0"/>
        <v>0</v>
      </c>
      <c r="H15" s="166"/>
      <c r="I15" s="14" t="s">
        <v>112</v>
      </c>
      <c r="J15" s="167"/>
      <c r="K15" s="126">
        <f t="shared" si="1"/>
        <v>0</v>
      </c>
    </row>
    <row r="16" spans="1:11" s="61" customFormat="1" ht="12.75">
      <c r="A16" s="24" t="s">
        <v>367</v>
      </c>
      <c r="B16" s="124"/>
      <c r="C16" s="164"/>
      <c r="D16" s="347"/>
      <c r="E16" s="127" t="s">
        <v>376</v>
      </c>
      <c r="F16" s="7">
        <v>100</v>
      </c>
      <c r="G16" s="92">
        <f t="shared" si="0"/>
        <v>0</v>
      </c>
      <c r="H16" s="166"/>
      <c r="I16" s="141" t="s">
        <v>376</v>
      </c>
      <c r="J16" s="167"/>
      <c r="K16" s="126">
        <f t="shared" si="1"/>
        <v>0</v>
      </c>
    </row>
    <row r="17" spans="1:11" s="61" customFormat="1" ht="12.75">
      <c r="A17" s="24" t="s">
        <v>432</v>
      </c>
      <c r="B17" s="124"/>
      <c r="C17" s="164"/>
      <c r="D17" s="347"/>
      <c r="E17" s="127" t="s">
        <v>113</v>
      </c>
      <c r="F17" s="7">
        <v>150</v>
      </c>
      <c r="G17" s="51">
        <f t="shared" si="0"/>
        <v>0</v>
      </c>
      <c r="H17" s="166"/>
      <c r="I17" s="146" t="s">
        <v>113</v>
      </c>
      <c r="J17" s="167"/>
      <c r="K17" s="125">
        <f t="shared" si="1"/>
        <v>0</v>
      </c>
    </row>
    <row r="18" spans="1:11" s="61" customFormat="1" ht="12.75">
      <c r="A18" s="24" t="s">
        <v>283</v>
      </c>
      <c r="B18" s="124"/>
      <c r="C18" s="164"/>
      <c r="D18" s="347"/>
      <c r="E18" s="127" t="s">
        <v>114</v>
      </c>
      <c r="F18" s="7">
        <v>25</v>
      </c>
      <c r="G18" s="92">
        <f t="shared" si="0"/>
        <v>0</v>
      </c>
      <c r="H18" s="166"/>
      <c r="I18" s="14" t="s">
        <v>114</v>
      </c>
      <c r="J18" s="167"/>
      <c r="K18" s="126">
        <f t="shared" si="1"/>
        <v>0</v>
      </c>
    </row>
    <row r="19" spans="1:11" s="61" customFormat="1" ht="12.75">
      <c r="A19" s="24" t="s">
        <v>369</v>
      </c>
      <c r="B19" s="124"/>
      <c r="C19" s="164"/>
      <c r="D19" s="347"/>
      <c r="E19" s="127" t="s">
        <v>113</v>
      </c>
      <c r="F19" s="7">
        <v>200</v>
      </c>
      <c r="G19" s="92">
        <f t="shared" si="0"/>
        <v>0</v>
      </c>
      <c r="H19" s="166"/>
      <c r="I19" s="14" t="s">
        <v>113</v>
      </c>
      <c r="J19" s="167"/>
      <c r="K19" s="126">
        <f t="shared" si="1"/>
        <v>0</v>
      </c>
    </row>
    <row r="20" spans="1:11" s="61" customFormat="1" ht="12.75">
      <c r="A20" s="24" t="s">
        <v>284</v>
      </c>
      <c r="B20" s="124"/>
      <c r="C20" s="164"/>
      <c r="D20" s="347"/>
      <c r="E20" s="127" t="s">
        <v>115</v>
      </c>
      <c r="F20" s="7">
        <v>50</v>
      </c>
      <c r="G20" s="51">
        <f t="shared" si="0"/>
        <v>0</v>
      </c>
      <c r="H20" s="166"/>
      <c r="I20" s="14" t="s">
        <v>115</v>
      </c>
      <c r="J20" s="167"/>
      <c r="K20" s="125">
        <f t="shared" si="1"/>
        <v>0</v>
      </c>
    </row>
    <row r="21" spans="1:11" s="61" customFormat="1" ht="12.75">
      <c r="A21" s="9" t="s">
        <v>125</v>
      </c>
      <c r="B21" s="124"/>
      <c r="C21" s="164"/>
      <c r="D21" s="347"/>
      <c r="E21" s="127" t="s">
        <v>132</v>
      </c>
      <c r="F21" s="7">
        <v>21</v>
      </c>
      <c r="G21" s="92">
        <f t="shared" si="0"/>
        <v>0</v>
      </c>
      <c r="H21" s="166"/>
      <c r="I21" s="14" t="s">
        <v>132</v>
      </c>
      <c r="J21" s="167"/>
      <c r="K21" s="126">
        <f t="shared" si="1"/>
        <v>0</v>
      </c>
    </row>
    <row r="22" spans="1:11" s="61" customFormat="1" ht="12.75">
      <c r="A22" s="9" t="s">
        <v>126</v>
      </c>
      <c r="B22" s="124"/>
      <c r="C22" s="164"/>
      <c r="D22" s="347"/>
      <c r="E22" s="127" t="s">
        <v>132</v>
      </c>
      <c r="F22" s="7">
        <v>23</v>
      </c>
      <c r="G22" s="92">
        <f t="shared" si="0"/>
        <v>0</v>
      </c>
      <c r="H22" s="166"/>
      <c r="I22" s="14" t="s">
        <v>132</v>
      </c>
      <c r="J22" s="167"/>
      <c r="K22" s="126">
        <f t="shared" si="1"/>
        <v>0</v>
      </c>
    </row>
    <row r="23" spans="1:11" s="61" customFormat="1" ht="12.75">
      <c r="A23" s="9" t="s">
        <v>127</v>
      </c>
      <c r="B23" s="124"/>
      <c r="C23" s="164"/>
      <c r="D23" s="347"/>
      <c r="E23" s="127" t="s">
        <v>128</v>
      </c>
      <c r="F23" s="7">
        <v>50</v>
      </c>
      <c r="G23" s="51">
        <f t="shared" si="0"/>
        <v>0</v>
      </c>
      <c r="H23" s="166"/>
      <c r="I23" s="14" t="s">
        <v>128</v>
      </c>
      <c r="J23" s="167"/>
      <c r="K23" s="125">
        <f t="shared" si="1"/>
        <v>0</v>
      </c>
    </row>
    <row r="24" spans="1:11" s="61" customFormat="1" ht="12.75">
      <c r="A24" s="9" t="s">
        <v>159</v>
      </c>
      <c r="B24" s="124"/>
      <c r="C24" s="164"/>
      <c r="D24" s="347"/>
      <c r="E24" s="127" t="s">
        <v>113</v>
      </c>
      <c r="F24" s="7">
        <v>1300</v>
      </c>
      <c r="G24" s="92">
        <f t="shared" si="0"/>
        <v>0</v>
      </c>
      <c r="H24" s="166"/>
      <c r="I24" s="14" t="s">
        <v>113</v>
      </c>
      <c r="J24" s="167"/>
      <c r="K24" s="126">
        <f t="shared" si="1"/>
        <v>0</v>
      </c>
    </row>
    <row r="25" spans="1:11" s="61" customFormat="1" ht="12.75">
      <c r="A25" s="9" t="s">
        <v>160</v>
      </c>
      <c r="B25" s="124"/>
      <c r="C25" s="164"/>
      <c r="D25" s="347"/>
      <c r="E25" s="127" t="s">
        <v>113</v>
      </c>
      <c r="F25" s="7">
        <v>975</v>
      </c>
      <c r="G25" s="51">
        <f t="shared" si="0"/>
        <v>0</v>
      </c>
      <c r="H25" s="166"/>
      <c r="I25" s="14" t="s">
        <v>113</v>
      </c>
      <c r="J25" s="167"/>
      <c r="K25" s="125">
        <f t="shared" si="1"/>
        <v>0</v>
      </c>
    </row>
    <row r="26" spans="1:11" s="61" customFormat="1" ht="12.75">
      <c r="A26" s="9" t="s">
        <v>129</v>
      </c>
      <c r="B26" s="124"/>
      <c r="C26" s="164"/>
      <c r="D26" s="347"/>
      <c r="E26" s="127" t="s">
        <v>132</v>
      </c>
      <c r="F26" s="7">
        <v>4.25</v>
      </c>
      <c r="G26" s="92">
        <f t="shared" si="0"/>
        <v>0</v>
      </c>
      <c r="H26" s="166"/>
      <c r="I26" s="14" t="s">
        <v>132</v>
      </c>
      <c r="J26" s="167"/>
      <c r="K26" s="126">
        <f t="shared" si="1"/>
        <v>0</v>
      </c>
    </row>
    <row r="27" spans="1:11" s="61" customFormat="1" ht="12.75">
      <c r="A27" s="9" t="s">
        <v>161</v>
      </c>
      <c r="B27" s="124"/>
      <c r="C27" s="164"/>
      <c r="D27" s="347"/>
      <c r="E27" s="127" t="s">
        <v>132</v>
      </c>
      <c r="F27" s="7">
        <v>25</v>
      </c>
      <c r="G27" s="92">
        <f t="shared" si="0"/>
        <v>0</v>
      </c>
      <c r="H27" s="166"/>
      <c r="I27" s="14" t="s">
        <v>132</v>
      </c>
      <c r="J27" s="167"/>
      <c r="K27" s="126">
        <f t="shared" si="1"/>
        <v>0</v>
      </c>
    </row>
    <row r="28" spans="1:11" s="61" customFormat="1" ht="12.75">
      <c r="A28" s="9" t="s">
        <v>234</v>
      </c>
      <c r="B28" s="124"/>
      <c r="C28" s="164"/>
      <c r="D28" s="347"/>
      <c r="E28" s="127" t="s">
        <v>132</v>
      </c>
      <c r="F28" s="7">
        <v>8.75</v>
      </c>
      <c r="G28" s="51">
        <f t="shared" si="0"/>
        <v>0</v>
      </c>
      <c r="H28" s="166"/>
      <c r="I28" s="14" t="s">
        <v>132</v>
      </c>
      <c r="J28" s="167"/>
      <c r="K28" s="125">
        <f t="shared" si="1"/>
        <v>0</v>
      </c>
    </row>
    <row r="29" spans="1:11" s="61" customFormat="1" ht="12.75">
      <c r="A29" s="24" t="s">
        <v>285</v>
      </c>
      <c r="B29" s="124"/>
      <c r="C29" s="164"/>
      <c r="D29" s="347"/>
      <c r="E29" s="127" t="s">
        <v>132</v>
      </c>
      <c r="F29" s="7">
        <v>19</v>
      </c>
      <c r="G29" s="92">
        <f t="shared" si="0"/>
        <v>0</v>
      </c>
      <c r="H29" s="166"/>
      <c r="I29" s="14" t="s">
        <v>132</v>
      </c>
      <c r="J29" s="167"/>
      <c r="K29" s="126">
        <f t="shared" si="1"/>
        <v>0</v>
      </c>
    </row>
    <row r="30" spans="1:11" s="61" customFormat="1" ht="12.75">
      <c r="A30" s="24" t="s">
        <v>287</v>
      </c>
      <c r="B30" s="124"/>
      <c r="C30" s="164"/>
      <c r="D30" s="347"/>
      <c r="E30" s="127" t="s">
        <v>112</v>
      </c>
      <c r="F30" s="7">
        <v>4</v>
      </c>
      <c r="G30" s="92">
        <f t="shared" si="0"/>
        <v>0</v>
      </c>
      <c r="H30" s="166"/>
      <c r="I30" s="14" t="s">
        <v>112</v>
      </c>
      <c r="J30" s="167"/>
      <c r="K30" s="126">
        <f t="shared" si="1"/>
        <v>0</v>
      </c>
    </row>
    <row r="31" spans="1:11" s="61" customFormat="1" ht="12.75">
      <c r="A31" s="9" t="s">
        <v>130</v>
      </c>
      <c r="B31" s="124"/>
      <c r="C31" s="164"/>
      <c r="D31" s="347"/>
      <c r="E31" s="127" t="s">
        <v>131</v>
      </c>
      <c r="F31" s="7">
        <v>10</v>
      </c>
      <c r="G31" s="51">
        <f t="shared" si="0"/>
        <v>0</v>
      </c>
      <c r="H31" s="166"/>
      <c r="I31" s="14" t="s">
        <v>131</v>
      </c>
      <c r="J31" s="167"/>
      <c r="K31" s="125">
        <f t="shared" si="1"/>
        <v>0</v>
      </c>
    </row>
    <row r="32" spans="1:11" s="61" customFormat="1" ht="12.75">
      <c r="A32" s="24" t="s">
        <v>286</v>
      </c>
      <c r="B32" s="124"/>
      <c r="C32" s="164"/>
      <c r="D32" s="347"/>
      <c r="E32" s="127" t="s">
        <v>116</v>
      </c>
      <c r="F32" s="7">
        <v>15</v>
      </c>
      <c r="G32" s="92">
        <f t="shared" si="0"/>
        <v>0</v>
      </c>
      <c r="H32" s="166"/>
      <c r="I32" s="14" t="s">
        <v>116</v>
      </c>
      <c r="J32" s="167"/>
      <c r="K32" s="126">
        <f t="shared" si="1"/>
        <v>0</v>
      </c>
    </row>
    <row r="33" spans="1:11" s="61" customFormat="1" ht="12.75">
      <c r="A33" s="9" t="s">
        <v>162</v>
      </c>
      <c r="B33" s="124"/>
      <c r="C33" s="164"/>
      <c r="D33" s="347"/>
      <c r="E33" s="128" t="s">
        <v>132</v>
      </c>
      <c r="F33" s="7">
        <v>37.5</v>
      </c>
      <c r="G33" s="92">
        <f t="shared" si="0"/>
        <v>0</v>
      </c>
      <c r="H33" s="166"/>
      <c r="I33" s="15" t="s">
        <v>132</v>
      </c>
      <c r="J33" s="167"/>
      <c r="K33" s="126">
        <f t="shared" si="1"/>
        <v>0</v>
      </c>
    </row>
    <row r="34" spans="1:11" s="61" customFormat="1" ht="13.5" thickBot="1">
      <c r="A34" s="120" t="s">
        <v>249</v>
      </c>
      <c r="B34" s="124"/>
      <c r="C34" s="164"/>
      <c r="D34" s="348"/>
      <c r="E34" s="127" t="s">
        <v>132</v>
      </c>
      <c r="F34" s="39">
        <v>30</v>
      </c>
      <c r="G34" s="51">
        <f>D34*F34</f>
        <v>0</v>
      </c>
      <c r="H34" s="166"/>
      <c r="I34" s="14" t="s">
        <v>132</v>
      </c>
      <c r="J34" s="168"/>
      <c r="K34" s="125">
        <f t="shared" si="1"/>
        <v>0</v>
      </c>
    </row>
    <row r="35" spans="1:11" s="106" customFormat="1" ht="13.5" thickBot="1">
      <c r="A35" t="s">
        <v>433</v>
      </c>
      <c r="B35" s="115"/>
      <c r="C35" s="116"/>
      <c r="D35" s="206"/>
      <c r="E35" s="206"/>
      <c r="F35" s="116"/>
      <c r="G35" s="117"/>
      <c r="H35" s="118"/>
      <c r="I35" s="118"/>
      <c r="J35" s="112" t="s">
        <v>460</v>
      </c>
      <c r="K35" s="105">
        <f>SUM(K8:K34)</f>
        <v>0</v>
      </c>
    </row>
    <row r="36" spans="1:10" ht="13.5" thickBot="1">
      <c r="A36" t="s">
        <v>282</v>
      </c>
      <c r="B36" s="4"/>
      <c r="C36" s="4"/>
      <c r="D36" s="4"/>
      <c r="E36" s="4"/>
      <c r="F36" s="4"/>
      <c r="G36" s="4"/>
      <c r="H36" s="4"/>
      <c r="I36" s="4"/>
      <c r="J36" s="4"/>
    </row>
    <row r="37" spans="1:11" ht="13.5" thickBot="1">
      <c r="A37" t="s">
        <v>281</v>
      </c>
      <c r="H37" s="104"/>
      <c r="I37" s="118"/>
      <c r="J37" s="102" t="s">
        <v>288</v>
      </c>
      <c r="K37" s="105">
        <f>K35</f>
        <v>0</v>
      </c>
    </row>
    <row r="38" ht="12.75">
      <c r="A38"/>
    </row>
    <row r="39" ht="12.75">
      <c r="A39"/>
    </row>
    <row r="40" ht="12.75">
      <c r="A40" s="147"/>
    </row>
    <row r="41" ht="12.75">
      <c r="A41"/>
    </row>
  </sheetData>
  <sheetProtection/>
  <mergeCells count="3">
    <mergeCell ref="D6:G6"/>
    <mergeCell ref="H6:K6"/>
    <mergeCell ref="A7:B7"/>
  </mergeCells>
  <printOptions horizontalCentered="1"/>
  <pageMargins left="0.25" right="0.25" top="1" bottom="0.5" header="0.5" footer="0.5"/>
  <pageSetup fitToHeight="0" fitToWidth="0" horizontalDpi="300" verticalDpi="300" orientation="landscape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122</v>
      </c>
      <c r="H1" s="132" t="s">
        <v>99</v>
      </c>
      <c r="I1" s="133" t="s">
        <v>414</v>
      </c>
    </row>
    <row r="2" spans="1:6" ht="12.75">
      <c r="A2" s="134"/>
      <c r="B2" s="48" t="s">
        <v>152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50" t="s">
        <v>120</v>
      </c>
      <c r="C8" s="151"/>
      <c r="D8" s="73">
        <v>2</v>
      </c>
      <c r="E8" s="51">
        <v>65</v>
      </c>
      <c r="F8" s="75">
        <f>E8*D8</f>
        <v>130</v>
      </c>
      <c r="G8" s="148"/>
      <c r="H8" s="149"/>
      <c r="I8" s="78">
        <f>H8*G8</f>
        <v>0</v>
      </c>
    </row>
    <row r="9" spans="1:9" ht="13.5" thickBot="1">
      <c r="A9" s="150"/>
      <c r="B9" s="50" t="s">
        <v>164</v>
      </c>
      <c r="C9" s="151"/>
      <c r="D9" s="73">
        <v>4</v>
      </c>
      <c r="E9" s="51">
        <v>45</v>
      </c>
      <c r="F9" s="75">
        <f>E9*D9</f>
        <v>180</v>
      </c>
      <c r="G9" s="179"/>
      <c r="H9" s="149"/>
      <c r="I9" s="78">
        <f>H9*G9</f>
        <v>0</v>
      </c>
    </row>
    <row r="10" spans="1:9" s="106" customFormat="1" ht="13.5" thickBot="1">
      <c r="A10" s="116"/>
      <c r="B10" s="115"/>
      <c r="C10" s="116"/>
      <c r="D10" s="116"/>
      <c r="E10" s="117"/>
      <c r="F10" s="100"/>
      <c r="G10" s="118"/>
      <c r="H10" s="143" t="s">
        <v>43</v>
      </c>
      <c r="I10" s="105">
        <f>SUM(I8:I9)</f>
        <v>0</v>
      </c>
    </row>
    <row r="11" spans="6:9" ht="13.5" thickBot="1">
      <c r="F11" s="114"/>
      <c r="G11" s="97"/>
      <c r="H11" s="143" t="s">
        <v>271</v>
      </c>
      <c r="I11" s="157"/>
    </row>
    <row r="12" spans="1:9" ht="13.5" thickBot="1">
      <c r="A12" s="48"/>
      <c r="B12" s="48"/>
      <c r="C12" s="48"/>
      <c r="D12" s="48"/>
      <c r="E12" s="80"/>
      <c r="F12" s="104"/>
      <c r="G12" s="100"/>
      <c r="H12" s="175" t="s">
        <v>266</v>
      </c>
      <c r="I12" s="113">
        <f>I11*I10</f>
        <v>0</v>
      </c>
    </row>
    <row r="13" spans="1:7" ht="12.75">
      <c r="A13" s="48"/>
      <c r="B13" s="48"/>
      <c r="C13" s="48"/>
      <c r="D13" s="48"/>
      <c r="E13" s="48"/>
      <c r="F13" s="48"/>
      <c r="G13" s="48"/>
    </row>
    <row r="14" spans="1:7" ht="12.75">
      <c r="A14" s="48" t="s">
        <v>63</v>
      </c>
      <c r="B14" s="48"/>
      <c r="C14" s="48"/>
      <c r="D14" s="48"/>
      <c r="E14" s="48"/>
      <c r="F14" s="48"/>
      <c r="G14" s="48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62"/>
      <c r="B16" s="63"/>
      <c r="C16" s="64"/>
      <c r="D16" s="380" t="s">
        <v>260</v>
      </c>
      <c r="E16" s="388"/>
      <c r="F16" s="389"/>
      <c r="G16" s="383" t="s">
        <v>257</v>
      </c>
      <c r="H16" s="381"/>
      <c r="I16" s="390"/>
    </row>
    <row r="17" spans="1:9" ht="13.5" thickBot="1">
      <c r="A17" s="66" t="s">
        <v>95</v>
      </c>
      <c r="B17" s="67" t="s">
        <v>96</v>
      </c>
      <c r="C17" s="68" t="s">
        <v>105</v>
      </c>
      <c r="D17" s="58" t="s">
        <v>262</v>
      </c>
      <c r="E17" s="69" t="s">
        <v>97</v>
      </c>
      <c r="F17" s="70" t="s">
        <v>110</v>
      </c>
      <c r="G17" s="71" t="s">
        <v>262</v>
      </c>
      <c r="H17" s="71" t="s">
        <v>97</v>
      </c>
      <c r="I17" s="72" t="s">
        <v>110</v>
      </c>
    </row>
    <row r="18" spans="1:9" ht="12.75">
      <c r="A18" s="150"/>
      <c r="B18" s="50" t="s">
        <v>120</v>
      </c>
      <c r="C18" s="151"/>
      <c r="D18" s="73">
        <v>4</v>
      </c>
      <c r="E18" s="74">
        <v>65</v>
      </c>
      <c r="F18" s="75">
        <f>E18*D18</f>
        <v>260</v>
      </c>
      <c r="G18" s="148"/>
      <c r="H18" s="149"/>
      <c r="I18" s="78">
        <f>H18*G18</f>
        <v>0</v>
      </c>
    </row>
    <row r="19" spans="1:9" ht="13.5" thickBot="1">
      <c r="A19" s="150"/>
      <c r="B19" s="50" t="s">
        <v>164</v>
      </c>
      <c r="C19" s="151"/>
      <c r="D19" s="73">
        <v>4</v>
      </c>
      <c r="E19" s="74">
        <v>45</v>
      </c>
      <c r="F19" s="75">
        <f>E19*D19</f>
        <v>180</v>
      </c>
      <c r="G19" s="179"/>
      <c r="H19" s="149"/>
      <c r="I19" s="78">
        <f>H19*G19</f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43" t="s">
        <v>43</v>
      </c>
      <c r="I20" s="105">
        <f>SUM(I18:I19)</f>
        <v>0</v>
      </c>
    </row>
    <row r="21" spans="6:9" ht="13.5" thickBot="1">
      <c r="F21" s="114"/>
      <c r="G21" s="97"/>
      <c r="H21" s="143" t="s">
        <v>279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266</v>
      </c>
      <c r="I22" s="113">
        <f>I21*I20</f>
        <v>0</v>
      </c>
    </row>
    <row r="23" spans="1:7" ht="12.75">
      <c r="A23" s="80"/>
      <c r="B23" s="81"/>
      <c r="C23" s="80"/>
      <c r="D23" s="82"/>
      <c r="E23" s="83"/>
      <c r="F23" s="84"/>
      <c r="G23" s="85"/>
    </row>
    <row r="24" spans="1:7" ht="12.75">
      <c r="A24" s="48" t="s">
        <v>235</v>
      </c>
      <c r="B24" s="48"/>
      <c r="C24" s="48"/>
      <c r="D24" s="48"/>
      <c r="E24" s="48"/>
      <c r="F24" s="48"/>
      <c r="G24" s="48"/>
    </row>
    <row r="25" spans="1:7" ht="13.5" thickBot="1">
      <c r="A25" s="48"/>
      <c r="B25" s="48"/>
      <c r="C25" s="48"/>
      <c r="D25" s="48"/>
      <c r="E25" s="48"/>
      <c r="F25" s="48"/>
      <c r="G25" s="48"/>
    </row>
    <row r="26" spans="1:9" ht="13.5" customHeight="1">
      <c r="A26" s="62"/>
      <c r="B26" s="63" t="s">
        <v>254</v>
      </c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ht="13.5" thickBot="1">
      <c r="A27" s="66" t="s">
        <v>95</v>
      </c>
      <c r="B27" s="67" t="s">
        <v>263</v>
      </c>
      <c r="C27" s="68" t="s">
        <v>105</v>
      </c>
      <c r="D27" s="58" t="s">
        <v>259</v>
      </c>
      <c r="E27" s="69" t="s">
        <v>261</v>
      </c>
      <c r="F27" s="70" t="s">
        <v>110</v>
      </c>
      <c r="G27" s="71" t="s">
        <v>258</v>
      </c>
      <c r="H27" s="71" t="s">
        <v>261</v>
      </c>
      <c r="I27" s="72" t="s">
        <v>110</v>
      </c>
    </row>
    <row r="28" spans="1:9" ht="12.75">
      <c r="A28" s="161"/>
      <c r="B28" s="86" t="s">
        <v>255</v>
      </c>
      <c r="C28" s="159" t="s">
        <v>111</v>
      </c>
      <c r="D28" s="88">
        <v>250</v>
      </c>
      <c r="E28" s="89">
        <v>0.51</v>
      </c>
      <c r="F28" s="89">
        <f>D28*E28</f>
        <v>127.5</v>
      </c>
      <c r="G28" s="159"/>
      <c r="H28" s="159"/>
      <c r="I28" s="90">
        <f>G28*H28</f>
        <v>0</v>
      </c>
    </row>
    <row r="29" spans="1:9" ht="13.5" thickBot="1">
      <c r="A29" s="161"/>
      <c r="B29" s="86" t="s">
        <v>256</v>
      </c>
      <c r="C29" s="154" t="s">
        <v>111</v>
      </c>
      <c r="D29" s="91">
        <v>250</v>
      </c>
      <c r="E29" s="96">
        <v>0.75</v>
      </c>
      <c r="F29" s="92">
        <f>D29*E29</f>
        <v>187.5</v>
      </c>
      <c r="G29" s="154"/>
      <c r="H29" s="154"/>
      <c r="I29" s="93">
        <f>G29*H29</f>
        <v>0</v>
      </c>
    </row>
    <row r="30" spans="1:9" s="106" customFormat="1" ht="13.5" thickBot="1">
      <c r="A30" s="116"/>
      <c r="B30" s="115"/>
      <c r="C30" s="116"/>
      <c r="D30" s="116"/>
      <c r="E30" s="117"/>
      <c r="F30" s="100"/>
      <c r="G30" s="118"/>
      <c r="H30" s="143" t="s">
        <v>43</v>
      </c>
      <c r="I30" s="105">
        <f>SUM(I28:I29)</f>
        <v>0</v>
      </c>
    </row>
    <row r="31" spans="6:9" ht="13.5" thickBot="1">
      <c r="F31" s="114"/>
      <c r="G31" s="97"/>
      <c r="H31" s="143" t="s">
        <v>279</v>
      </c>
      <c r="I31" s="157"/>
    </row>
    <row r="32" spans="1:9" ht="13.5" thickBot="1">
      <c r="A32" s="48"/>
      <c r="B32" s="48"/>
      <c r="C32" s="48"/>
      <c r="D32" s="48"/>
      <c r="E32" s="80"/>
      <c r="F32" s="104"/>
      <c r="G32" s="100"/>
      <c r="H32" s="175" t="s">
        <v>268</v>
      </c>
      <c r="I32" s="113">
        <f>I31*I30</f>
        <v>0</v>
      </c>
    </row>
    <row r="34" ht="12.75">
      <c r="A34" s="61" t="s">
        <v>264</v>
      </c>
    </row>
    <row r="35" ht="13.5" thickBot="1"/>
    <row r="36" spans="1:9" ht="13.5" customHeight="1">
      <c r="A36" s="62"/>
      <c r="B36" s="63"/>
      <c r="C36" s="64"/>
      <c r="D36" s="380" t="s">
        <v>260</v>
      </c>
      <c r="E36" s="388"/>
      <c r="F36" s="389"/>
      <c r="G36" s="383" t="s">
        <v>257</v>
      </c>
      <c r="H36" s="381"/>
      <c r="I36" s="390"/>
    </row>
    <row r="37" spans="1:9" ht="13.5" thickBot="1">
      <c r="A37" s="66" t="s">
        <v>95</v>
      </c>
      <c r="B37" s="67" t="s">
        <v>96</v>
      </c>
      <c r="C37" s="68" t="s">
        <v>105</v>
      </c>
      <c r="D37" s="58" t="s">
        <v>65</v>
      </c>
      <c r="E37" s="69" t="s">
        <v>265</v>
      </c>
      <c r="F37" s="70" t="s">
        <v>110</v>
      </c>
      <c r="G37" s="71" t="s">
        <v>65</v>
      </c>
      <c r="H37" s="71" t="s">
        <v>84</v>
      </c>
      <c r="I37" s="72" t="s">
        <v>110</v>
      </c>
    </row>
    <row r="38" spans="1:9" ht="12.75">
      <c r="A38" s="150"/>
      <c r="B38" s="50" t="s">
        <v>120</v>
      </c>
      <c r="C38" s="151"/>
      <c r="D38" s="73"/>
      <c r="E38" s="74">
        <v>129</v>
      </c>
      <c r="F38" s="75">
        <f>E38*D38</f>
        <v>0</v>
      </c>
      <c r="G38" s="148"/>
      <c r="H38" s="149"/>
      <c r="I38" s="78">
        <f>H38*G38</f>
        <v>0</v>
      </c>
    </row>
    <row r="39" spans="1:9" ht="13.5" thickBot="1">
      <c r="A39" s="180"/>
      <c r="B39" s="50" t="s">
        <v>164</v>
      </c>
      <c r="C39" s="151"/>
      <c r="D39" s="73"/>
      <c r="E39" s="74">
        <v>129</v>
      </c>
      <c r="F39" s="75">
        <f>E39*D39</f>
        <v>0</v>
      </c>
      <c r="G39" s="179"/>
      <c r="H39" s="149"/>
      <c r="I39" s="78">
        <f>H39*G39</f>
        <v>0</v>
      </c>
    </row>
    <row r="40" spans="1:9" s="106" customFormat="1" ht="13.5" thickBot="1">
      <c r="A40" s="80" t="s">
        <v>64</v>
      </c>
      <c r="B40" s="115"/>
      <c r="C40" s="116"/>
      <c r="D40" s="116"/>
      <c r="E40" s="117"/>
      <c r="F40" s="100"/>
      <c r="G40" s="118"/>
      <c r="H40" s="143" t="s">
        <v>43</v>
      </c>
      <c r="I40" s="105">
        <f>SUM(I38:I39)</f>
        <v>0</v>
      </c>
    </row>
    <row r="41" spans="6:9" ht="13.5" thickBot="1">
      <c r="F41" s="114"/>
      <c r="G41" s="97"/>
      <c r="H41" s="143" t="s">
        <v>271</v>
      </c>
      <c r="I41" s="157"/>
    </row>
    <row r="42" spans="1:9" ht="13.5" thickBot="1">
      <c r="A42" s="48"/>
      <c r="B42" s="48"/>
      <c r="C42" s="48"/>
      <c r="D42" s="48"/>
      <c r="E42" s="80"/>
      <c r="F42" s="104"/>
      <c r="G42" s="100"/>
      <c r="H42" s="175" t="s">
        <v>269</v>
      </c>
      <c r="I42" s="113">
        <f>I41*I40</f>
        <v>0</v>
      </c>
    </row>
    <row r="43" spans="2:7" ht="12.75">
      <c r="B43" s="81"/>
      <c r="C43" s="80"/>
      <c r="D43" s="82"/>
      <c r="E43" s="83"/>
      <c r="F43" s="84"/>
      <c r="G43" s="85"/>
    </row>
    <row r="44" spans="1:7" ht="12.75">
      <c r="A44" s="48" t="s">
        <v>78</v>
      </c>
      <c r="B44" s="48"/>
      <c r="C44" s="48"/>
      <c r="D44" s="48"/>
      <c r="E44" s="48"/>
      <c r="F44" s="48"/>
      <c r="G44" s="48"/>
    </row>
    <row r="45" spans="1:7" ht="13.5" thickBot="1">
      <c r="A45" s="48"/>
      <c r="B45" s="48"/>
      <c r="C45" s="48"/>
      <c r="D45" s="48"/>
      <c r="E45" s="48"/>
      <c r="F45" s="48"/>
      <c r="G45" s="48"/>
    </row>
    <row r="46" spans="1:9" ht="13.5" customHeight="1">
      <c r="A46" s="62"/>
      <c r="B46" s="63"/>
      <c r="C46" s="64"/>
      <c r="D46" s="380" t="s">
        <v>260</v>
      </c>
      <c r="E46" s="388"/>
      <c r="F46" s="389"/>
      <c r="G46" s="383" t="s">
        <v>257</v>
      </c>
      <c r="H46" s="381"/>
      <c r="I46" s="390"/>
    </row>
    <row r="47" spans="1:9" ht="13.5" thickBot="1">
      <c r="A47" s="66" t="s">
        <v>95</v>
      </c>
      <c r="B47" s="67" t="s">
        <v>96</v>
      </c>
      <c r="C47" s="68" t="s">
        <v>105</v>
      </c>
      <c r="D47" s="58" t="s">
        <v>65</v>
      </c>
      <c r="E47" s="69" t="s">
        <v>265</v>
      </c>
      <c r="F47" s="70" t="s">
        <v>110</v>
      </c>
      <c r="G47" s="71" t="s">
        <v>65</v>
      </c>
      <c r="H47" s="71" t="s">
        <v>84</v>
      </c>
      <c r="I47" s="72" t="s">
        <v>110</v>
      </c>
    </row>
    <row r="48" spans="1:9" ht="12.75">
      <c r="A48" s="150"/>
      <c r="B48" s="50" t="s">
        <v>120</v>
      </c>
      <c r="C48" s="151"/>
      <c r="D48" s="73"/>
      <c r="E48" s="74">
        <v>66</v>
      </c>
      <c r="F48" s="75">
        <f>E48*D48</f>
        <v>0</v>
      </c>
      <c r="G48" s="148"/>
      <c r="H48" s="149"/>
      <c r="I48" s="78">
        <f>H48*G48</f>
        <v>0</v>
      </c>
    </row>
    <row r="49" spans="1:9" ht="13.5" thickBot="1">
      <c r="A49" s="180"/>
      <c r="B49" s="50" t="s">
        <v>164</v>
      </c>
      <c r="C49" s="151"/>
      <c r="D49" s="73"/>
      <c r="E49" s="74">
        <v>66</v>
      </c>
      <c r="F49" s="75">
        <f>E49*D49</f>
        <v>0</v>
      </c>
      <c r="G49" s="179"/>
      <c r="H49" s="149"/>
      <c r="I49" s="78">
        <f>H49*G49</f>
        <v>0</v>
      </c>
    </row>
    <row r="50" spans="1:9" s="106" customFormat="1" ht="13.5" thickBot="1">
      <c r="A50" s="80" t="s">
        <v>64</v>
      </c>
      <c r="B50" s="115"/>
      <c r="C50" s="116"/>
      <c r="D50" s="116"/>
      <c r="E50" s="117"/>
      <c r="F50" s="100"/>
      <c r="G50" s="118"/>
      <c r="H50" s="143" t="s">
        <v>43</v>
      </c>
      <c r="I50" s="105">
        <f>SUM(I48:I49)</f>
        <v>0</v>
      </c>
    </row>
    <row r="51" spans="6:9" ht="13.5" thickBot="1">
      <c r="F51" s="114"/>
      <c r="G51" s="97"/>
      <c r="H51" s="143" t="s">
        <v>271</v>
      </c>
      <c r="I51" s="157"/>
    </row>
    <row r="52" spans="1:9" ht="13.5" thickBot="1">
      <c r="A52" s="48"/>
      <c r="B52" s="48"/>
      <c r="C52" s="48"/>
      <c r="D52" s="48"/>
      <c r="E52" s="80"/>
      <c r="F52" s="104"/>
      <c r="G52" s="100"/>
      <c r="H52" s="175" t="s">
        <v>270</v>
      </c>
      <c r="I52" s="113">
        <f>I51*I50</f>
        <v>0</v>
      </c>
    </row>
    <row r="53" spans="2:5" ht="13.5" thickBot="1">
      <c r="B53" s="81"/>
      <c r="C53" s="80"/>
      <c r="D53" s="82"/>
      <c r="E53" s="83"/>
    </row>
    <row r="54" spans="6:9" ht="13.5" thickBot="1">
      <c r="F54" s="104"/>
      <c r="G54" s="118"/>
      <c r="H54" s="143" t="s">
        <v>293</v>
      </c>
      <c r="I54" s="105">
        <f>I52+I42+I32+I22+I12</f>
        <v>0</v>
      </c>
    </row>
  </sheetData>
  <sheetProtection/>
  <mergeCells count="10">
    <mergeCell ref="D6:F6"/>
    <mergeCell ref="G6:I6"/>
    <mergeCell ref="D16:F16"/>
    <mergeCell ref="G16:I16"/>
    <mergeCell ref="D36:F36"/>
    <mergeCell ref="G36:I36"/>
    <mergeCell ref="D46:F46"/>
    <mergeCell ref="G46:I46"/>
    <mergeCell ref="D26:F26"/>
    <mergeCell ref="G26:I26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  <rowBreaks count="1" manualBreakCount="1">
    <brk id="32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122</v>
      </c>
      <c r="H1" s="132" t="s">
        <v>99</v>
      </c>
      <c r="I1" s="133" t="s">
        <v>415</v>
      </c>
    </row>
    <row r="2" spans="1:7" ht="12.75">
      <c r="A2" s="134"/>
      <c r="B2" s="48" t="s">
        <v>364</v>
      </c>
      <c r="G2" s="48"/>
    </row>
    <row r="3" spans="1:7" ht="12.75">
      <c r="A3" s="134"/>
      <c r="B3" s="48"/>
      <c r="G3" s="48"/>
    </row>
    <row r="4" spans="1:9" ht="12.75">
      <c r="A4" s="48" t="s">
        <v>416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391" t="s">
        <v>417</v>
      </c>
      <c r="B7" s="392"/>
      <c r="C7" s="68" t="s">
        <v>105</v>
      </c>
      <c r="D7" s="58" t="s">
        <v>106</v>
      </c>
      <c r="E7" s="60" t="s">
        <v>481</v>
      </c>
      <c r="F7" s="70" t="s">
        <v>110</v>
      </c>
      <c r="G7" s="256" t="s">
        <v>106</v>
      </c>
      <c r="H7" s="362" t="s">
        <v>481</v>
      </c>
      <c r="I7" s="257" t="s">
        <v>110</v>
      </c>
    </row>
    <row r="8" spans="1:9" ht="12.75">
      <c r="A8" s="49" t="s">
        <v>352</v>
      </c>
      <c r="B8" s="108"/>
      <c r="C8" s="159" t="s">
        <v>111</v>
      </c>
      <c r="D8" s="185"/>
      <c r="E8" s="51">
        <v>10</v>
      </c>
      <c r="F8" s="186">
        <f>D8*E8</f>
        <v>0</v>
      </c>
      <c r="G8" s="259"/>
      <c r="H8" s="259"/>
      <c r="I8" s="260">
        <f>G8*H8</f>
        <v>0</v>
      </c>
    </row>
    <row r="9" spans="1:9" ht="12.75">
      <c r="A9" s="255" t="s">
        <v>354</v>
      </c>
      <c r="B9" s="108"/>
      <c r="C9" s="151" t="s">
        <v>111</v>
      </c>
      <c r="D9" s="176"/>
      <c r="E9" s="51">
        <v>300</v>
      </c>
      <c r="F9" s="51">
        <f>D9*E9</f>
        <v>0</v>
      </c>
      <c r="G9" s="151"/>
      <c r="H9" s="151"/>
      <c r="I9" s="188">
        <f>G9*H9</f>
        <v>0</v>
      </c>
    </row>
    <row r="10" spans="1:9" ht="13.5" thickBot="1">
      <c r="A10" s="142" t="s">
        <v>353</v>
      </c>
      <c r="B10" s="108"/>
      <c r="C10" s="154" t="s">
        <v>111</v>
      </c>
      <c r="D10" s="91"/>
      <c r="E10" s="270">
        <v>125</v>
      </c>
      <c r="F10" s="92">
        <f>D10*E10</f>
        <v>0</v>
      </c>
      <c r="G10" s="154"/>
      <c r="H10" s="154"/>
      <c r="I10" s="110">
        <f>G10*H10</f>
        <v>0</v>
      </c>
    </row>
    <row r="11" spans="1:9" s="106" customFormat="1" ht="13.5" thickBot="1">
      <c r="A11" s="61" t="s">
        <v>433</v>
      </c>
      <c r="B11" s="115"/>
      <c r="C11" s="116"/>
      <c r="D11" s="116"/>
      <c r="E11" s="117"/>
      <c r="F11" s="100"/>
      <c r="G11" s="118"/>
      <c r="H11" s="175" t="s">
        <v>267</v>
      </c>
      <c r="I11" s="105">
        <f>SUM(I8:I10)</f>
        <v>0</v>
      </c>
    </row>
    <row r="12" spans="1:9" ht="12.75">
      <c r="A12" s="61" t="s">
        <v>0</v>
      </c>
      <c r="F12" s="341"/>
      <c r="G12" s="116"/>
      <c r="H12" s="364"/>
      <c r="I12" s="365"/>
    </row>
    <row r="14" spans="1:7" ht="12.75">
      <c r="A14" s="48" t="s">
        <v>235</v>
      </c>
      <c r="B14" s="48"/>
      <c r="C14" s="48"/>
      <c r="D14" s="48"/>
      <c r="E14" s="48"/>
      <c r="F14" s="48"/>
      <c r="G14" s="48"/>
    </row>
    <row r="15" spans="1:7" ht="13.5" thickBot="1">
      <c r="A15" s="48"/>
      <c r="B15" s="48"/>
      <c r="C15" s="48"/>
      <c r="D15" s="48"/>
      <c r="E15" s="48"/>
      <c r="F15" s="48"/>
      <c r="G15" s="48"/>
    </row>
    <row r="16" spans="1:9" ht="13.5" customHeight="1">
      <c r="A16" s="62"/>
      <c r="B16" s="63" t="s">
        <v>254</v>
      </c>
      <c r="C16" s="64"/>
      <c r="D16" s="380" t="s">
        <v>260</v>
      </c>
      <c r="E16" s="388"/>
      <c r="F16" s="389"/>
      <c r="G16" s="383" t="s">
        <v>257</v>
      </c>
      <c r="H16" s="381"/>
      <c r="I16" s="390"/>
    </row>
    <row r="17" spans="1:9" ht="13.5" thickBot="1">
      <c r="A17" s="66" t="s">
        <v>95</v>
      </c>
      <c r="B17" s="67" t="s">
        <v>263</v>
      </c>
      <c r="C17" s="68" t="s">
        <v>105</v>
      </c>
      <c r="D17" s="58" t="s">
        <v>259</v>
      </c>
      <c r="E17" s="69" t="s">
        <v>261</v>
      </c>
      <c r="F17" s="70" t="s">
        <v>110</v>
      </c>
      <c r="G17" s="71" t="s">
        <v>258</v>
      </c>
      <c r="H17" s="71" t="s">
        <v>261</v>
      </c>
      <c r="I17" s="72" t="s">
        <v>110</v>
      </c>
    </row>
    <row r="18" spans="1:9" ht="12.75">
      <c r="A18" s="161"/>
      <c r="B18" s="86" t="s">
        <v>255</v>
      </c>
      <c r="C18" s="159" t="s">
        <v>111</v>
      </c>
      <c r="D18" s="88">
        <v>250</v>
      </c>
      <c r="E18" s="89">
        <v>0.51</v>
      </c>
      <c r="F18" s="89">
        <f>D18*E18</f>
        <v>127.5</v>
      </c>
      <c r="G18" s="159"/>
      <c r="H18" s="159"/>
      <c r="I18" s="90">
        <f>G18*H18</f>
        <v>0</v>
      </c>
    </row>
    <row r="19" spans="1:9" ht="13.5" thickBot="1">
      <c r="A19" s="161"/>
      <c r="B19" s="86" t="s">
        <v>256</v>
      </c>
      <c r="C19" s="154" t="s">
        <v>111</v>
      </c>
      <c r="D19" s="91">
        <v>250</v>
      </c>
      <c r="E19" s="96">
        <v>0.75</v>
      </c>
      <c r="F19" s="92">
        <f>D19*E19</f>
        <v>187.5</v>
      </c>
      <c r="G19" s="154"/>
      <c r="H19" s="154"/>
      <c r="I19" s="93">
        <f>G19*H19</f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43" t="s">
        <v>43</v>
      </c>
      <c r="I20" s="105">
        <f>SUM(I18:I19)</f>
        <v>0</v>
      </c>
    </row>
    <row r="21" spans="6:9" ht="13.5" thickBot="1">
      <c r="F21" s="114"/>
      <c r="G21" s="97"/>
      <c r="H21" s="143" t="s">
        <v>279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268</v>
      </c>
      <c r="I22" s="113">
        <f>I21*I20</f>
        <v>0</v>
      </c>
    </row>
    <row r="24" ht="12.75">
      <c r="A24" s="61" t="s">
        <v>264</v>
      </c>
    </row>
    <row r="25" ht="13.5" thickBot="1"/>
    <row r="26" spans="1:9" ht="13.5" customHeight="1">
      <c r="A26" s="62"/>
      <c r="B26" s="63"/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ht="13.5" thickBot="1">
      <c r="A27" s="66" t="s">
        <v>95</v>
      </c>
      <c r="B27" s="67" t="s">
        <v>96</v>
      </c>
      <c r="C27" s="68" t="s">
        <v>105</v>
      </c>
      <c r="D27" s="58" t="s">
        <v>65</v>
      </c>
      <c r="E27" s="69" t="s">
        <v>265</v>
      </c>
      <c r="F27" s="70" t="s">
        <v>110</v>
      </c>
      <c r="G27" s="71" t="s">
        <v>65</v>
      </c>
      <c r="H27" s="71" t="s">
        <v>84</v>
      </c>
      <c r="I27" s="72" t="s">
        <v>110</v>
      </c>
    </row>
    <row r="28" spans="1:9" ht="13.5" thickBot="1">
      <c r="A28" s="162"/>
      <c r="B28" s="353" t="s">
        <v>489</v>
      </c>
      <c r="C28" s="151"/>
      <c r="D28" s="73"/>
      <c r="E28" s="74">
        <v>129</v>
      </c>
      <c r="F28" s="75">
        <f>E28*D28</f>
        <v>0</v>
      </c>
      <c r="G28" s="148"/>
      <c r="H28" s="149"/>
      <c r="I28" s="78">
        <f>H28*G28</f>
        <v>0</v>
      </c>
    </row>
    <row r="29" spans="1:9" s="106" customFormat="1" ht="13.5" thickBot="1">
      <c r="A29" s="80" t="s">
        <v>64</v>
      </c>
      <c r="B29" s="115"/>
      <c r="C29" s="116"/>
      <c r="D29" s="116"/>
      <c r="E29" s="117"/>
      <c r="F29" s="100"/>
      <c r="G29" s="118"/>
      <c r="H29" s="143" t="s">
        <v>43</v>
      </c>
      <c r="I29" s="105">
        <f>SUM(I28:I28)</f>
        <v>0</v>
      </c>
    </row>
    <row r="30" spans="6:9" ht="13.5" thickBot="1">
      <c r="F30" s="114"/>
      <c r="G30" s="97"/>
      <c r="H30" s="143" t="s">
        <v>271</v>
      </c>
      <c r="I30" s="157"/>
    </row>
    <row r="31" spans="1:9" ht="13.5" thickBot="1">
      <c r="A31" s="48"/>
      <c r="B31" s="48"/>
      <c r="C31" s="48"/>
      <c r="D31" s="48"/>
      <c r="E31" s="80"/>
      <c r="F31" s="104"/>
      <c r="G31" s="100"/>
      <c r="H31" s="175" t="s">
        <v>269</v>
      </c>
      <c r="I31" s="113">
        <f>I30*I29</f>
        <v>0</v>
      </c>
    </row>
    <row r="32" spans="2:7" ht="12.75">
      <c r="B32" s="81"/>
      <c r="C32" s="80"/>
      <c r="D32" s="82"/>
      <c r="E32" s="83"/>
      <c r="F32" s="84"/>
      <c r="G32" s="85"/>
    </row>
    <row r="33" spans="1:7" ht="12.75">
      <c r="A33" s="48" t="s">
        <v>78</v>
      </c>
      <c r="B33" s="48"/>
      <c r="C33" s="48"/>
      <c r="D33" s="48"/>
      <c r="E33" s="48"/>
      <c r="F33" s="48"/>
      <c r="G33" s="48"/>
    </row>
    <row r="34" spans="1:7" ht="13.5" thickBot="1">
      <c r="A34" s="48"/>
      <c r="B34" s="48"/>
      <c r="C34" s="48"/>
      <c r="D34" s="48"/>
      <c r="E34" s="48"/>
      <c r="F34" s="48"/>
      <c r="G34" s="48"/>
    </row>
    <row r="35" spans="1:9" ht="13.5" customHeight="1">
      <c r="A35" s="62"/>
      <c r="B35" s="63"/>
      <c r="C35" s="64"/>
      <c r="D35" s="380" t="s">
        <v>260</v>
      </c>
      <c r="E35" s="388"/>
      <c r="F35" s="389"/>
      <c r="G35" s="383" t="s">
        <v>257</v>
      </c>
      <c r="H35" s="381"/>
      <c r="I35" s="390"/>
    </row>
    <row r="36" spans="1:9" ht="13.5" thickBot="1">
      <c r="A36" s="66" t="s">
        <v>95</v>
      </c>
      <c r="B36" s="67" t="s">
        <v>96</v>
      </c>
      <c r="C36" s="68" t="s">
        <v>105</v>
      </c>
      <c r="D36" s="58" t="s">
        <v>65</v>
      </c>
      <c r="E36" s="69" t="s">
        <v>265</v>
      </c>
      <c r="F36" s="70" t="s">
        <v>110</v>
      </c>
      <c r="G36" s="71" t="s">
        <v>65</v>
      </c>
      <c r="H36" s="71" t="s">
        <v>84</v>
      </c>
      <c r="I36" s="72" t="s">
        <v>110</v>
      </c>
    </row>
    <row r="37" spans="1:9" ht="13.5" thickBot="1">
      <c r="A37" s="180"/>
      <c r="B37" s="353" t="s">
        <v>489</v>
      </c>
      <c r="C37" s="151"/>
      <c r="D37" s="73"/>
      <c r="E37" s="74">
        <v>66</v>
      </c>
      <c r="F37" s="75">
        <f>E37*D37</f>
        <v>0</v>
      </c>
      <c r="G37" s="179"/>
      <c r="H37" s="149"/>
      <c r="I37" s="78">
        <f>H37*G37</f>
        <v>0</v>
      </c>
    </row>
    <row r="38" spans="1:9" s="106" customFormat="1" ht="13.5" thickBot="1">
      <c r="A38" s="80" t="s">
        <v>64</v>
      </c>
      <c r="B38" s="115"/>
      <c r="C38" s="116"/>
      <c r="D38" s="116"/>
      <c r="E38" s="117"/>
      <c r="F38" s="100"/>
      <c r="G38" s="118"/>
      <c r="H38" s="143" t="s">
        <v>43</v>
      </c>
      <c r="I38" s="105">
        <f>SUM(I37:I37)</f>
        <v>0</v>
      </c>
    </row>
    <row r="39" spans="6:9" ht="13.5" thickBot="1">
      <c r="F39" s="114"/>
      <c r="G39" s="97"/>
      <c r="H39" s="143" t="s">
        <v>271</v>
      </c>
      <c r="I39" s="157"/>
    </row>
    <row r="40" spans="1:9" ht="13.5" thickBot="1">
      <c r="A40" s="48"/>
      <c r="B40" s="48"/>
      <c r="C40" s="48"/>
      <c r="D40" s="48"/>
      <c r="E40" s="80"/>
      <c r="F40" s="104"/>
      <c r="G40" s="100"/>
      <c r="H40" s="175" t="s">
        <v>270</v>
      </c>
      <c r="I40" s="113">
        <f>I39*I38</f>
        <v>0</v>
      </c>
    </row>
    <row r="41" ht="13.5" thickBot="1"/>
    <row r="42" spans="6:9" ht="13.5" thickBot="1">
      <c r="F42" s="104"/>
      <c r="G42" s="114"/>
      <c r="H42" s="102" t="s">
        <v>440</v>
      </c>
      <c r="I42" s="105">
        <f>I11+I22+I31+I40</f>
        <v>0</v>
      </c>
    </row>
  </sheetData>
  <sheetProtection/>
  <mergeCells count="9">
    <mergeCell ref="D35:F35"/>
    <mergeCell ref="G35:I35"/>
    <mergeCell ref="D6:F6"/>
    <mergeCell ref="G6:I6"/>
    <mergeCell ref="A7:B7"/>
    <mergeCell ref="D16:F16"/>
    <mergeCell ref="G16:I16"/>
    <mergeCell ref="D26:F26"/>
    <mergeCell ref="G26:I26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122</v>
      </c>
      <c r="H1" s="132" t="s">
        <v>99</v>
      </c>
      <c r="I1" s="133" t="s">
        <v>418</v>
      </c>
    </row>
    <row r="2" spans="1:7" ht="12.75">
      <c r="A2" s="134"/>
      <c r="B2" s="181" t="s">
        <v>227</v>
      </c>
      <c r="G2" s="48"/>
    </row>
    <row r="3" ht="12.75">
      <c r="A3" s="174"/>
    </row>
    <row r="4" spans="1:9" ht="12.75">
      <c r="A4" s="48" t="s">
        <v>344</v>
      </c>
      <c r="B4" s="48"/>
      <c r="C4" s="48"/>
      <c r="D4" s="48"/>
      <c r="E4" s="80"/>
      <c r="F4" s="80"/>
      <c r="G4" s="80"/>
      <c r="H4" s="82"/>
      <c r="I4" s="103"/>
    </row>
    <row r="5" spans="1:7" ht="13.5" thickBot="1">
      <c r="A5" s="48"/>
      <c r="B5" s="48"/>
      <c r="C5" s="48"/>
      <c r="D5" s="48"/>
      <c r="E5" s="48"/>
      <c r="F5" s="48"/>
      <c r="G5" s="48"/>
    </row>
    <row r="6" spans="1:9" ht="13.5" customHeight="1">
      <c r="A6" s="94"/>
      <c r="B6" s="95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391" t="s">
        <v>137</v>
      </c>
      <c r="B7" s="392"/>
      <c r="C7" s="68" t="s">
        <v>105</v>
      </c>
      <c r="D7" s="58" t="s">
        <v>259</v>
      </c>
      <c r="E7" s="69" t="s">
        <v>261</v>
      </c>
      <c r="F7" s="70" t="s">
        <v>110</v>
      </c>
      <c r="G7" s="71" t="s">
        <v>258</v>
      </c>
      <c r="H7" s="71" t="s">
        <v>261</v>
      </c>
      <c r="I7" s="72" t="s">
        <v>110</v>
      </c>
    </row>
    <row r="8" spans="1:9" ht="13.5" thickBot="1">
      <c r="A8" s="109" t="s">
        <v>10</v>
      </c>
      <c r="B8" s="108"/>
      <c r="C8" s="151" t="s">
        <v>111</v>
      </c>
      <c r="D8" s="88">
        <v>250</v>
      </c>
      <c r="E8" s="51">
        <v>0.75</v>
      </c>
      <c r="F8" s="51">
        <f>D8*E8</f>
        <v>187.5</v>
      </c>
      <c r="G8" s="151"/>
      <c r="H8" s="151"/>
      <c r="I8" s="188">
        <f>G8*H8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267</v>
      </c>
      <c r="I11" s="113">
        <f>I10*I9</f>
        <v>0</v>
      </c>
    </row>
    <row r="12" ht="13.5" thickBot="1"/>
    <row r="13" spans="6:9" ht="13.5" thickBot="1">
      <c r="F13" s="104"/>
      <c r="G13" s="118"/>
      <c r="H13" s="143" t="s">
        <v>292</v>
      </c>
      <c r="I13" s="105">
        <f>I11</f>
        <v>0</v>
      </c>
    </row>
  </sheetData>
  <sheetProtection/>
  <mergeCells count="3">
    <mergeCell ref="D6:F6"/>
    <mergeCell ref="G6:I6"/>
    <mergeCell ref="A7:B7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153</v>
      </c>
      <c r="H1" s="132" t="s">
        <v>99</v>
      </c>
      <c r="I1" s="133" t="s">
        <v>419</v>
      </c>
    </row>
    <row r="2" spans="1:6" ht="12.75">
      <c r="A2" s="134"/>
      <c r="B2" s="48" t="s">
        <v>141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100</v>
      </c>
      <c r="C8" s="151"/>
      <c r="D8" s="73">
        <v>2</v>
      </c>
      <c r="E8" s="51">
        <v>80</v>
      </c>
      <c r="F8" s="75">
        <f>E8*D8</f>
        <v>160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ht="13.5" thickBot="1"/>
    <row r="13" spans="6:9" ht="13.5" thickBot="1">
      <c r="F13" s="104"/>
      <c r="G13" s="118"/>
      <c r="H13" s="143" t="s">
        <v>315</v>
      </c>
      <c r="I13" s="105">
        <f>I11</f>
        <v>0</v>
      </c>
    </row>
  </sheetData>
  <sheetProtection/>
  <mergeCells count="2">
    <mergeCell ref="D6:F6"/>
    <mergeCell ref="G6:I6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153</v>
      </c>
      <c r="H1" s="132" t="s">
        <v>99</v>
      </c>
      <c r="I1" s="133" t="s">
        <v>420</v>
      </c>
    </row>
    <row r="2" spans="1:6" ht="12.75">
      <c r="A2" s="134"/>
      <c r="B2" s="48" t="s">
        <v>208</v>
      </c>
      <c r="F2" s="48"/>
    </row>
    <row r="3" ht="12.75">
      <c r="A3" s="174"/>
    </row>
    <row r="4" ht="12.75">
      <c r="A4" s="134" t="s">
        <v>345</v>
      </c>
    </row>
    <row r="5" ht="13.5" thickBot="1"/>
    <row r="6" spans="1:9" ht="13.5" customHeight="1">
      <c r="A6" s="62"/>
      <c r="B6" s="63"/>
      <c r="C6" s="64"/>
      <c r="D6" s="380" t="s">
        <v>260</v>
      </c>
      <c r="E6" s="388"/>
      <c r="F6" s="389"/>
      <c r="G6" s="383" t="s">
        <v>257</v>
      </c>
      <c r="H6" s="381"/>
      <c r="I6" s="390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3.5" thickBot="1">
      <c r="A8" s="150"/>
      <c r="B8" s="50" t="s">
        <v>120</v>
      </c>
      <c r="C8" s="151"/>
      <c r="D8" s="73">
        <v>2</v>
      </c>
      <c r="E8" s="51">
        <v>65</v>
      </c>
      <c r="F8" s="75">
        <f>E8*D8</f>
        <v>130</v>
      </c>
      <c r="G8" s="179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43" t="s">
        <v>43</v>
      </c>
      <c r="I9" s="105">
        <f>SUM(I8:I8)</f>
        <v>0</v>
      </c>
    </row>
    <row r="10" spans="6:9" ht="13.5" thickBot="1">
      <c r="F10" s="114"/>
      <c r="G10" s="97"/>
      <c r="H10" s="143" t="s">
        <v>271</v>
      </c>
      <c r="I10" s="157"/>
    </row>
    <row r="11" spans="1:9" ht="13.5" thickBot="1">
      <c r="A11" s="48"/>
      <c r="B11" s="48"/>
      <c r="C11" s="48"/>
      <c r="D11" s="48"/>
      <c r="E11" s="80"/>
      <c r="F11" s="104"/>
      <c r="G11" s="100"/>
      <c r="H11" s="175" t="s">
        <v>266</v>
      </c>
      <c r="I11" s="113">
        <f>I10*I9</f>
        <v>0</v>
      </c>
    </row>
    <row r="12" spans="1:7" ht="12.75">
      <c r="A12" s="48"/>
      <c r="B12" s="48"/>
      <c r="C12" s="48"/>
      <c r="D12" s="48"/>
      <c r="E12" s="48"/>
      <c r="F12" s="48"/>
      <c r="G12" s="48"/>
    </row>
    <row r="13" spans="1:7" ht="12.75">
      <c r="A13" s="48" t="s">
        <v>63</v>
      </c>
      <c r="B13" s="48"/>
      <c r="C13" s="48"/>
      <c r="D13" s="48"/>
      <c r="E13" s="48"/>
      <c r="F13" s="48"/>
      <c r="G13" s="48"/>
    </row>
    <row r="14" spans="1:7" ht="13.5" thickBot="1">
      <c r="A14" s="48"/>
      <c r="B14" s="48"/>
      <c r="C14" s="48"/>
      <c r="D14" s="48"/>
      <c r="E14" s="48"/>
      <c r="F14" s="48"/>
      <c r="G14" s="48"/>
    </row>
    <row r="15" spans="1:9" ht="13.5" customHeight="1">
      <c r="A15" s="62"/>
      <c r="B15" s="63"/>
      <c r="C15" s="64"/>
      <c r="D15" s="380" t="s">
        <v>260</v>
      </c>
      <c r="E15" s="388"/>
      <c r="F15" s="389"/>
      <c r="G15" s="383" t="s">
        <v>257</v>
      </c>
      <c r="H15" s="381"/>
      <c r="I15" s="390"/>
    </row>
    <row r="16" spans="1:9" ht="13.5" thickBot="1">
      <c r="A16" s="66" t="s">
        <v>95</v>
      </c>
      <c r="B16" s="67" t="s">
        <v>96</v>
      </c>
      <c r="C16" s="68" t="s">
        <v>105</v>
      </c>
      <c r="D16" s="58" t="s">
        <v>262</v>
      </c>
      <c r="E16" s="69" t="s">
        <v>97</v>
      </c>
      <c r="F16" s="70" t="s">
        <v>110</v>
      </c>
      <c r="G16" s="71" t="s">
        <v>262</v>
      </c>
      <c r="H16" s="71" t="s">
        <v>97</v>
      </c>
      <c r="I16" s="72" t="s">
        <v>110</v>
      </c>
    </row>
    <row r="17" spans="1:9" ht="13.5" thickBot="1">
      <c r="A17" s="150"/>
      <c r="B17" s="50" t="s">
        <v>120</v>
      </c>
      <c r="C17" s="151"/>
      <c r="D17" s="73">
        <v>4</v>
      </c>
      <c r="E17" s="74">
        <v>65</v>
      </c>
      <c r="F17" s="75">
        <f>E17*D17</f>
        <v>260</v>
      </c>
      <c r="G17" s="160"/>
      <c r="H17" s="149"/>
      <c r="I17" s="78">
        <f>H17*G17</f>
        <v>0</v>
      </c>
    </row>
    <row r="18" spans="1:9" s="106" customFormat="1" ht="13.5" thickBot="1">
      <c r="A18" s="116"/>
      <c r="B18" s="115"/>
      <c r="C18" s="116"/>
      <c r="D18" s="116"/>
      <c r="E18" s="117"/>
      <c r="F18" s="100"/>
      <c r="G18" s="118"/>
      <c r="H18" s="143" t="s">
        <v>43</v>
      </c>
      <c r="I18" s="105">
        <f>SUM(I17:I17)</f>
        <v>0</v>
      </c>
    </row>
    <row r="19" spans="6:9" ht="13.5" thickBot="1">
      <c r="F19" s="114"/>
      <c r="G19" s="97"/>
      <c r="H19" s="143" t="s">
        <v>279</v>
      </c>
      <c r="I19" s="157"/>
    </row>
    <row r="20" spans="1:9" ht="13.5" thickBot="1">
      <c r="A20" s="48"/>
      <c r="B20" s="48"/>
      <c r="C20" s="48"/>
      <c r="D20" s="48"/>
      <c r="E20" s="80"/>
      <c r="F20" s="104"/>
      <c r="G20" s="100"/>
      <c r="H20" s="175" t="s">
        <v>266</v>
      </c>
      <c r="I20" s="113">
        <f>I19*I18</f>
        <v>0</v>
      </c>
    </row>
    <row r="21" spans="1:7" ht="12.75">
      <c r="A21" s="80"/>
      <c r="B21" s="81"/>
      <c r="C21" s="80"/>
      <c r="D21" s="82"/>
      <c r="E21" s="83"/>
      <c r="F21" s="84"/>
      <c r="G21" s="85"/>
    </row>
    <row r="22" spans="1:7" ht="12.75">
      <c r="A22" s="48" t="s">
        <v>235</v>
      </c>
      <c r="B22" s="48"/>
      <c r="C22" s="48"/>
      <c r="D22" s="48"/>
      <c r="E22" s="48"/>
      <c r="F22" s="48"/>
      <c r="G22" s="48"/>
    </row>
    <row r="23" spans="1:7" ht="13.5" thickBot="1">
      <c r="A23" s="48"/>
      <c r="B23" s="48"/>
      <c r="C23" s="48"/>
      <c r="D23" s="48"/>
      <c r="E23" s="48"/>
      <c r="F23" s="48"/>
      <c r="G23" s="48"/>
    </row>
    <row r="24" spans="1:9" ht="13.5" customHeight="1">
      <c r="A24" s="62"/>
      <c r="B24" s="63" t="s">
        <v>254</v>
      </c>
      <c r="C24" s="64"/>
      <c r="D24" s="380" t="s">
        <v>260</v>
      </c>
      <c r="E24" s="388"/>
      <c r="F24" s="389"/>
      <c r="G24" s="383" t="s">
        <v>257</v>
      </c>
      <c r="H24" s="381"/>
      <c r="I24" s="390"/>
    </row>
    <row r="25" spans="1:9" ht="13.5" thickBot="1">
      <c r="A25" s="66" t="s">
        <v>95</v>
      </c>
      <c r="B25" s="67" t="s">
        <v>263</v>
      </c>
      <c r="C25" s="68" t="s">
        <v>105</v>
      </c>
      <c r="D25" s="58" t="s">
        <v>259</v>
      </c>
      <c r="E25" s="69" t="s">
        <v>261</v>
      </c>
      <c r="F25" s="70" t="s">
        <v>110</v>
      </c>
      <c r="G25" s="71" t="s">
        <v>258</v>
      </c>
      <c r="H25" s="71" t="s">
        <v>261</v>
      </c>
      <c r="I25" s="72" t="s">
        <v>110</v>
      </c>
    </row>
    <row r="26" spans="1:9" ht="12.75">
      <c r="A26" s="161"/>
      <c r="B26" s="86" t="s">
        <v>255</v>
      </c>
      <c r="C26" s="159" t="s">
        <v>111</v>
      </c>
      <c r="D26" s="88">
        <v>250</v>
      </c>
      <c r="E26" s="89">
        <v>0.51</v>
      </c>
      <c r="F26" s="89">
        <f>D26*E26</f>
        <v>127.5</v>
      </c>
      <c r="G26" s="159"/>
      <c r="H26" s="159"/>
      <c r="I26" s="90">
        <f>G26*H26</f>
        <v>0</v>
      </c>
    </row>
    <row r="27" spans="1:9" ht="13.5" thickBot="1">
      <c r="A27" s="161"/>
      <c r="B27" s="86" t="s">
        <v>256</v>
      </c>
      <c r="C27" s="154" t="s">
        <v>111</v>
      </c>
      <c r="D27" s="91">
        <v>250</v>
      </c>
      <c r="E27" s="96">
        <v>0.75</v>
      </c>
      <c r="F27" s="92">
        <f>D27*E27</f>
        <v>187.5</v>
      </c>
      <c r="G27" s="154"/>
      <c r="H27" s="154"/>
      <c r="I27" s="93">
        <f>G27*H27</f>
        <v>0</v>
      </c>
    </row>
    <row r="28" spans="1:9" s="106" customFormat="1" ht="13.5" thickBot="1">
      <c r="A28" s="116"/>
      <c r="B28" s="115"/>
      <c r="C28" s="116"/>
      <c r="D28" s="116"/>
      <c r="E28" s="117"/>
      <c r="F28" s="100"/>
      <c r="G28" s="118"/>
      <c r="H28" s="143" t="s">
        <v>43</v>
      </c>
      <c r="I28" s="105">
        <f>SUM(I26:I27)</f>
        <v>0</v>
      </c>
    </row>
    <row r="29" spans="6:9" ht="13.5" thickBot="1">
      <c r="F29" s="114"/>
      <c r="G29" s="97"/>
      <c r="H29" s="143" t="s">
        <v>279</v>
      </c>
      <c r="I29" s="157"/>
    </row>
    <row r="30" spans="1:9" ht="13.5" thickBot="1">
      <c r="A30" s="48"/>
      <c r="B30" s="48"/>
      <c r="C30" s="48"/>
      <c r="D30" s="48"/>
      <c r="E30" s="80"/>
      <c r="F30" s="104"/>
      <c r="G30" s="100"/>
      <c r="H30" s="175" t="s">
        <v>268</v>
      </c>
      <c r="I30" s="113">
        <f>I29*I28</f>
        <v>0</v>
      </c>
    </row>
    <row r="32" ht="12.75">
      <c r="A32" s="61" t="s">
        <v>264</v>
      </c>
    </row>
    <row r="33" ht="13.5" thickBot="1"/>
    <row r="34" spans="1:9" ht="13.5" customHeight="1">
      <c r="A34" s="62"/>
      <c r="B34" s="63"/>
      <c r="C34" s="64"/>
      <c r="D34" s="380" t="s">
        <v>260</v>
      </c>
      <c r="E34" s="388"/>
      <c r="F34" s="389"/>
      <c r="G34" s="383" t="s">
        <v>257</v>
      </c>
      <c r="H34" s="381"/>
      <c r="I34" s="390"/>
    </row>
    <row r="35" spans="1:9" ht="13.5" thickBot="1">
      <c r="A35" s="66" t="s">
        <v>95</v>
      </c>
      <c r="B35" s="67" t="s">
        <v>96</v>
      </c>
      <c r="C35" s="68" t="s">
        <v>105</v>
      </c>
      <c r="D35" s="58" t="s">
        <v>65</v>
      </c>
      <c r="E35" s="69" t="s">
        <v>265</v>
      </c>
      <c r="F35" s="70" t="s">
        <v>110</v>
      </c>
      <c r="G35" s="71" t="s">
        <v>65</v>
      </c>
      <c r="H35" s="71" t="s">
        <v>84</v>
      </c>
      <c r="I35" s="72" t="s">
        <v>110</v>
      </c>
    </row>
    <row r="36" spans="1:9" ht="13.5" thickBot="1">
      <c r="A36" s="162"/>
      <c r="B36" s="50" t="s">
        <v>120</v>
      </c>
      <c r="C36" s="151"/>
      <c r="D36" s="73"/>
      <c r="E36" s="74">
        <v>129</v>
      </c>
      <c r="F36" s="75">
        <f>E36*D36</f>
        <v>0</v>
      </c>
      <c r="G36" s="160"/>
      <c r="H36" s="149"/>
      <c r="I36" s="78">
        <f>H36*G36</f>
        <v>0</v>
      </c>
    </row>
    <row r="37" spans="1:9" s="106" customFormat="1" ht="13.5" thickBot="1">
      <c r="A37" s="80" t="s">
        <v>64</v>
      </c>
      <c r="B37" s="115"/>
      <c r="C37" s="116"/>
      <c r="D37" s="116"/>
      <c r="E37" s="117"/>
      <c r="F37" s="100"/>
      <c r="G37" s="118"/>
      <c r="H37" s="143" t="s">
        <v>43</v>
      </c>
      <c r="I37" s="105">
        <f>SUM(I36:I36)</f>
        <v>0</v>
      </c>
    </row>
    <row r="38" spans="6:9" ht="13.5" thickBot="1">
      <c r="F38" s="114"/>
      <c r="G38" s="97"/>
      <c r="H38" s="143" t="s">
        <v>271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75" t="s">
        <v>269</v>
      </c>
      <c r="I39" s="113">
        <f>I38*I37</f>
        <v>0</v>
      </c>
    </row>
    <row r="40" spans="2:7" ht="12.75">
      <c r="B40" s="81"/>
      <c r="C40" s="80"/>
      <c r="D40" s="82"/>
      <c r="E40" s="83"/>
      <c r="F40" s="84"/>
      <c r="G40" s="85"/>
    </row>
    <row r="41" spans="1:7" ht="12.75">
      <c r="A41" s="48" t="s">
        <v>78</v>
      </c>
      <c r="B41" s="48"/>
      <c r="C41" s="48"/>
      <c r="D41" s="48"/>
      <c r="E41" s="48"/>
      <c r="F41" s="48"/>
      <c r="G41" s="48"/>
    </row>
    <row r="42" spans="1:7" ht="13.5" thickBot="1">
      <c r="A42" s="48"/>
      <c r="B42" s="48"/>
      <c r="C42" s="48"/>
      <c r="D42" s="48"/>
      <c r="E42" s="48"/>
      <c r="F42" s="48"/>
      <c r="G42" s="48"/>
    </row>
    <row r="43" spans="1:9" ht="13.5" customHeight="1">
      <c r="A43" s="62"/>
      <c r="B43" s="63"/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ht="13.5" thickBot="1">
      <c r="A44" s="66" t="s">
        <v>95</v>
      </c>
      <c r="B44" s="67" t="s">
        <v>96</v>
      </c>
      <c r="C44" s="68" t="s">
        <v>105</v>
      </c>
      <c r="D44" s="58" t="s">
        <v>65</v>
      </c>
      <c r="E44" s="69" t="s">
        <v>265</v>
      </c>
      <c r="F44" s="70" t="s">
        <v>110</v>
      </c>
      <c r="G44" s="71" t="s">
        <v>65</v>
      </c>
      <c r="H44" s="71" t="s">
        <v>84</v>
      </c>
      <c r="I44" s="72" t="s">
        <v>110</v>
      </c>
    </row>
    <row r="45" spans="1:9" ht="13.5" thickBot="1">
      <c r="A45" s="162"/>
      <c r="B45" s="50" t="s">
        <v>120</v>
      </c>
      <c r="C45" s="151"/>
      <c r="D45" s="73"/>
      <c r="E45" s="74">
        <v>66</v>
      </c>
      <c r="F45" s="75">
        <f>E45*D45</f>
        <v>0</v>
      </c>
      <c r="G45" s="160"/>
      <c r="H45" s="149"/>
      <c r="I45" s="78">
        <f>H45*G45</f>
        <v>0</v>
      </c>
    </row>
    <row r="46" spans="1:9" s="106" customFormat="1" ht="13.5" thickBot="1">
      <c r="A46" s="80" t="s">
        <v>64</v>
      </c>
      <c r="B46" s="115"/>
      <c r="C46" s="116"/>
      <c r="D46" s="116"/>
      <c r="E46" s="117"/>
      <c r="F46" s="100"/>
      <c r="G46" s="118"/>
      <c r="H46" s="143" t="s">
        <v>43</v>
      </c>
      <c r="I46" s="105">
        <f>SUM(I45:I45)</f>
        <v>0</v>
      </c>
    </row>
    <row r="47" spans="6:9" ht="13.5" thickBot="1">
      <c r="F47" s="114"/>
      <c r="G47" s="97"/>
      <c r="H47" s="143" t="s">
        <v>271</v>
      </c>
      <c r="I47" s="157"/>
    </row>
    <row r="48" spans="1:9" ht="13.5" thickBot="1">
      <c r="A48" s="48"/>
      <c r="B48" s="48"/>
      <c r="C48" s="48"/>
      <c r="D48" s="48"/>
      <c r="E48" s="80"/>
      <c r="F48" s="104"/>
      <c r="G48" s="100"/>
      <c r="H48" s="175" t="s">
        <v>270</v>
      </c>
      <c r="I48" s="113">
        <f>I47*I46</f>
        <v>0</v>
      </c>
    </row>
    <row r="49" spans="2:5" ht="13.5" thickBot="1">
      <c r="B49" s="81"/>
      <c r="C49" s="80"/>
      <c r="D49" s="82"/>
      <c r="E49" s="83"/>
    </row>
    <row r="50" spans="6:9" ht="13.5" thickBot="1">
      <c r="F50" s="104"/>
      <c r="G50" s="118"/>
      <c r="H50" s="143" t="s">
        <v>291</v>
      </c>
      <c r="I50" s="105">
        <f>I48+I39+I30+I20+I11</f>
        <v>0</v>
      </c>
    </row>
  </sheetData>
  <sheetProtection/>
  <mergeCells count="10">
    <mergeCell ref="D43:F43"/>
    <mergeCell ref="G43:I43"/>
    <mergeCell ref="D6:F6"/>
    <mergeCell ref="G6:I6"/>
    <mergeCell ref="D15:F15"/>
    <mergeCell ref="G15:I15"/>
    <mergeCell ref="D24:F24"/>
    <mergeCell ref="G24:I24"/>
    <mergeCell ref="D34:F34"/>
    <mergeCell ref="G34:I34"/>
  </mergeCells>
  <printOptions horizontalCentered="1"/>
  <pageMargins left="0.5" right="0.5" top="1" bottom="0.75" header="0.5" footer="0.5"/>
  <pageSetup horizontalDpi="300" verticalDpi="300" orientation="landscape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zoomScalePageLayoutView="0" workbookViewId="0" topLeftCell="A1">
      <selection activeCell="K39" sqref="K39:K40"/>
    </sheetView>
  </sheetViews>
  <sheetFormatPr defaultColWidth="9.33203125" defaultRowHeight="12.75"/>
  <cols>
    <col min="1" max="2" width="30.660156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153</v>
      </c>
      <c r="H1" s="132" t="s">
        <v>99</v>
      </c>
      <c r="I1" s="133" t="s">
        <v>421</v>
      </c>
    </row>
    <row r="2" spans="1:6" ht="12.75">
      <c r="A2" s="134"/>
      <c r="B2" s="48"/>
      <c r="F2" s="48"/>
    </row>
    <row r="3" ht="12.75">
      <c r="A3" s="134" t="s">
        <v>94</v>
      </c>
    </row>
    <row r="4" ht="13.5" thickBot="1">
      <c r="A4" s="134"/>
    </row>
    <row r="5" spans="1:9" ht="13.5" customHeight="1">
      <c r="A5" s="62"/>
      <c r="B5" s="63"/>
      <c r="C5" s="64"/>
      <c r="D5" s="380" t="s">
        <v>260</v>
      </c>
      <c r="E5" s="381"/>
      <c r="F5" s="382"/>
      <c r="G5" s="383" t="s">
        <v>257</v>
      </c>
      <c r="H5" s="384"/>
      <c r="I5" s="385"/>
    </row>
    <row r="6" spans="1:9" ht="13.5" thickBot="1">
      <c r="A6" s="66" t="s">
        <v>95</v>
      </c>
      <c r="B6" s="67" t="s">
        <v>96</v>
      </c>
      <c r="C6" s="68" t="s">
        <v>105</v>
      </c>
      <c r="D6" s="58" t="s">
        <v>262</v>
      </c>
      <c r="E6" s="69" t="s">
        <v>97</v>
      </c>
      <c r="F6" s="70" t="s">
        <v>110</v>
      </c>
      <c r="G6" s="71" t="s">
        <v>262</v>
      </c>
      <c r="H6" s="71" t="s">
        <v>97</v>
      </c>
      <c r="I6" s="72" t="s">
        <v>110</v>
      </c>
    </row>
    <row r="7" spans="1:9" ht="13.5" thickBot="1">
      <c r="A7" s="150"/>
      <c r="B7" s="50" t="s">
        <v>119</v>
      </c>
      <c r="C7" s="151"/>
      <c r="D7" s="73">
        <v>5</v>
      </c>
      <c r="E7" s="74">
        <v>35</v>
      </c>
      <c r="F7" s="98">
        <f>E7*D7</f>
        <v>175</v>
      </c>
      <c r="G7" s="156"/>
      <c r="H7" s="149"/>
      <c r="I7" s="78">
        <f>H7*G7</f>
        <v>0</v>
      </c>
    </row>
    <row r="8" spans="1:9" s="106" customFormat="1" ht="13.5" thickBot="1">
      <c r="A8" s="116"/>
      <c r="B8" s="115"/>
      <c r="C8" s="116"/>
      <c r="D8" s="116"/>
      <c r="E8" s="117"/>
      <c r="F8" s="100"/>
      <c r="G8" s="118"/>
      <c r="H8" s="143" t="s">
        <v>43</v>
      </c>
      <c r="I8" s="105">
        <f>SUM(I7:I7)</f>
        <v>0</v>
      </c>
    </row>
    <row r="9" spans="1:9" ht="13.5" thickBot="1">
      <c r="A9" s="48"/>
      <c r="F9" s="114"/>
      <c r="G9" s="97"/>
      <c r="H9" s="143" t="s">
        <v>271</v>
      </c>
      <c r="I9" s="157"/>
    </row>
    <row r="10" spans="1:9" ht="13.5" thickBot="1">
      <c r="A10" s="48"/>
      <c r="B10" s="48"/>
      <c r="C10" s="48"/>
      <c r="D10" s="48"/>
      <c r="E10" s="80"/>
      <c r="F10" s="104"/>
      <c r="G10" s="100"/>
      <c r="H10" s="175" t="s">
        <v>266</v>
      </c>
      <c r="I10" s="113">
        <f>I9*I8</f>
        <v>0</v>
      </c>
    </row>
    <row r="11" spans="1:7" ht="12.75">
      <c r="A11" s="48"/>
      <c r="B11" s="48"/>
      <c r="C11" s="48"/>
      <c r="D11" s="48"/>
      <c r="E11" s="48"/>
      <c r="F11" s="48"/>
      <c r="G11" s="48"/>
    </row>
    <row r="12" spans="1:7" ht="12.75">
      <c r="A12" s="48" t="s">
        <v>103</v>
      </c>
      <c r="B12" s="48"/>
      <c r="C12" s="48"/>
      <c r="D12" s="48"/>
      <c r="E12" s="48"/>
      <c r="F12" s="48"/>
      <c r="G12" s="48"/>
    </row>
    <row r="13" spans="1:7" ht="13.5" thickBot="1">
      <c r="A13" s="48"/>
      <c r="B13" s="48"/>
      <c r="C13" s="48"/>
      <c r="D13" s="48"/>
      <c r="E13" s="48"/>
      <c r="F13" s="48"/>
      <c r="G13" s="48"/>
    </row>
    <row r="14" spans="1:9" ht="13.5" customHeight="1">
      <c r="A14" s="94"/>
      <c r="B14" s="95"/>
      <c r="C14" s="64"/>
      <c r="D14" s="380" t="s">
        <v>260</v>
      </c>
      <c r="E14" s="381"/>
      <c r="F14" s="382"/>
      <c r="G14" s="383" t="s">
        <v>257</v>
      </c>
      <c r="H14" s="384"/>
      <c r="I14" s="385"/>
    </row>
    <row r="15" spans="1:9" ht="13.5" thickBot="1">
      <c r="A15" s="391" t="s">
        <v>137</v>
      </c>
      <c r="B15" s="392"/>
      <c r="C15" s="68" t="s">
        <v>105</v>
      </c>
      <c r="D15" s="58" t="s">
        <v>106</v>
      </c>
      <c r="E15" s="69" t="s">
        <v>84</v>
      </c>
      <c r="F15" s="70" t="s">
        <v>110</v>
      </c>
      <c r="G15" s="71" t="s">
        <v>106</v>
      </c>
      <c r="H15" s="71" t="s">
        <v>84</v>
      </c>
      <c r="I15" s="72" t="s">
        <v>110</v>
      </c>
    </row>
    <row r="16" spans="1:9" ht="12.75">
      <c r="A16" s="49" t="s">
        <v>163</v>
      </c>
      <c r="B16" s="108"/>
      <c r="C16" s="159" t="s">
        <v>111</v>
      </c>
      <c r="D16" s="88">
        <v>1</v>
      </c>
      <c r="E16" s="51">
        <v>10</v>
      </c>
      <c r="F16" s="89">
        <f>D16*E16</f>
        <v>10</v>
      </c>
      <c r="G16" s="159"/>
      <c r="H16" s="159"/>
      <c r="I16" s="90">
        <f>G16*H16</f>
        <v>0</v>
      </c>
    </row>
    <row r="17" spans="1:9" ht="12.75">
      <c r="A17" s="49" t="s">
        <v>244</v>
      </c>
      <c r="B17" s="108"/>
      <c r="C17" s="151" t="s">
        <v>111</v>
      </c>
      <c r="D17" s="176">
        <v>1</v>
      </c>
      <c r="E17" s="51">
        <v>60</v>
      </c>
      <c r="F17" s="51">
        <f>D17*E17</f>
        <v>60</v>
      </c>
      <c r="G17" s="151"/>
      <c r="H17" s="151"/>
      <c r="I17" s="188">
        <f>G17*H17</f>
        <v>0</v>
      </c>
    </row>
    <row r="18" spans="1:9" ht="13.5" thickBot="1">
      <c r="A18" s="49" t="s">
        <v>238</v>
      </c>
      <c r="B18" s="108"/>
      <c r="C18" s="154" t="s">
        <v>111</v>
      </c>
      <c r="D18" s="91">
        <v>20</v>
      </c>
      <c r="E18" s="51">
        <v>5</v>
      </c>
      <c r="F18" s="92">
        <f>D18*E18</f>
        <v>100</v>
      </c>
      <c r="G18" s="154"/>
      <c r="H18" s="154"/>
      <c r="I18" s="110">
        <f>G18*H18</f>
        <v>0</v>
      </c>
    </row>
    <row r="19" spans="1:9" s="106" customFormat="1" ht="13.5" thickBot="1">
      <c r="A19" s="116"/>
      <c r="B19" s="115"/>
      <c r="C19" s="116"/>
      <c r="D19" s="116"/>
      <c r="E19" s="117"/>
      <c r="F19" s="100"/>
      <c r="G19" s="118"/>
      <c r="H19" s="143" t="s">
        <v>43</v>
      </c>
      <c r="I19" s="105">
        <f>SUM(I16:I18)</f>
        <v>0</v>
      </c>
    </row>
    <row r="20" spans="6:9" ht="13.5" thickBot="1">
      <c r="F20" s="114"/>
      <c r="G20" s="97"/>
      <c r="H20" s="143" t="s">
        <v>271</v>
      </c>
      <c r="I20" s="157"/>
    </row>
    <row r="21" spans="1:9" ht="13.5" thickBot="1">
      <c r="A21" s="48"/>
      <c r="B21" s="48"/>
      <c r="C21" s="48"/>
      <c r="D21" s="48"/>
      <c r="E21" s="80"/>
      <c r="F21" s="104"/>
      <c r="G21" s="100"/>
      <c r="H21" s="175" t="s">
        <v>267</v>
      </c>
      <c r="I21" s="113">
        <f>I20*I19</f>
        <v>0</v>
      </c>
    </row>
    <row r="23" spans="1:7" ht="12.75">
      <c r="A23" s="48" t="s">
        <v>63</v>
      </c>
      <c r="B23" s="48"/>
      <c r="C23" s="48"/>
      <c r="D23" s="48"/>
      <c r="E23" s="48"/>
      <c r="F23" s="48"/>
      <c r="G23" s="48"/>
    </row>
    <row r="24" spans="1:7" ht="13.5" thickBot="1">
      <c r="A24" s="48"/>
      <c r="B24" s="48"/>
      <c r="C24" s="48"/>
      <c r="D24" s="48"/>
      <c r="E24" s="48"/>
      <c r="F24" s="48"/>
      <c r="G24" s="48"/>
    </row>
    <row r="25" spans="1:9" ht="13.5" customHeight="1">
      <c r="A25" s="62"/>
      <c r="B25" s="63"/>
      <c r="C25" s="64"/>
      <c r="D25" s="380" t="s">
        <v>260</v>
      </c>
      <c r="E25" s="388"/>
      <c r="F25" s="389"/>
      <c r="G25" s="383" t="s">
        <v>257</v>
      </c>
      <c r="H25" s="381"/>
      <c r="I25" s="390"/>
    </row>
    <row r="26" spans="1:9" ht="13.5" thickBot="1">
      <c r="A26" s="66" t="s">
        <v>95</v>
      </c>
      <c r="B26" s="67" t="s">
        <v>96</v>
      </c>
      <c r="C26" s="68" t="s">
        <v>105</v>
      </c>
      <c r="D26" s="58" t="s">
        <v>262</v>
      </c>
      <c r="E26" s="69" t="s">
        <v>97</v>
      </c>
      <c r="F26" s="70" t="s">
        <v>110</v>
      </c>
      <c r="G26" s="71" t="s">
        <v>262</v>
      </c>
      <c r="H26" s="71" t="s">
        <v>97</v>
      </c>
      <c r="I26" s="72" t="s">
        <v>110</v>
      </c>
    </row>
    <row r="27" spans="1:9" ht="13.5" thickBot="1">
      <c r="A27" s="150"/>
      <c r="B27" s="50" t="s">
        <v>119</v>
      </c>
      <c r="C27" s="151"/>
      <c r="D27" s="73">
        <v>4</v>
      </c>
      <c r="E27" s="74">
        <v>35</v>
      </c>
      <c r="F27" s="75">
        <f>E27*D27</f>
        <v>140</v>
      </c>
      <c r="G27" s="160"/>
      <c r="H27" s="149"/>
      <c r="I27" s="78">
        <f>H27*G27</f>
        <v>0</v>
      </c>
    </row>
    <row r="28" spans="1:9" s="106" customFormat="1" ht="13.5" thickBot="1">
      <c r="A28" s="116"/>
      <c r="B28" s="115"/>
      <c r="C28" s="116"/>
      <c r="D28" s="116"/>
      <c r="E28" s="117"/>
      <c r="F28" s="100"/>
      <c r="G28" s="118"/>
      <c r="H28" s="143" t="s">
        <v>43</v>
      </c>
      <c r="I28" s="105">
        <f>SUM(I27:I27)</f>
        <v>0</v>
      </c>
    </row>
    <row r="29" spans="6:9" ht="13.5" thickBot="1">
      <c r="F29" s="114"/>
      <c r="G29" s="97"/>
      <c r="H29" s="143" t="s">
        <v>279</v>
      </c>
      <c r="I29" s="157"/>
    </row>
    <row r="30" spans="1:9" ht="13.5" thickBot="1">
      <c r="A30" s="48"/>
      <c r="B30" s="48"/>
      <c r="C30" s="48"/>
      <c r="D30" s="48"/>
      <c r="E30" s="80"/>
      <c r="F30" s="104"/>
      <c r="G30" s="100"/>
      <c r="H30" s="175" t="s">
        <v>266</v>
      </c>
      <c r="I30" s="113">
        <f>I29*I28</f>
        <v>0</v>
      </c>
    </row>
    <row r="31" spans="1:7" ht="12.75">
      <c r="A31" s="80"/>
      <c r="B31" s="81"/>
      <c r="C31" s="80"/>
      <c r="D31" s="82"/>
      <c r="E31" s="83"/>
      <c r="F31" s="84"/>
      <c r="G31" s="85"/>
    </row>
    <row r="32" spans="1:7" ht="12.75">
      <c r="A32" s="48" t="s">
        <v>235</v>
      </c>
      <c r="B32" s="48"/>
      <c r="C32" s="48"/>
      <c r="D32" s="48"/>
      <c r="E32" s="48"/>
      <c r="F32" s="48"/>
      <c r="G32" s="48"/>
    </row>
    <row r="33" spans="1:7" ht="13.5" thickBot="1">
      <c r="A33" s="48"/>
      <c r="B33" s="48"/>
      <c r="C33" s="48"/>
      <c r="D33" s="48"/>
      <c r="E33" s="48"/>
      <c r="F33" s="48"/>
      <c r="G33" s="48"/>
    </row>
    <row r="34" spans="1:9" ht="13.5" customHeight="1">
      <c r="A34" s="62"/>
      <c r="B34" s="63" t="s">
        <v>254</v>
      </c>
      <c r="C34" s="64"/>
      <c r="D34" s="380" t="s">
        <v>260</v>
      </c>
      <c r="E34" s="388"/>
      <c r="F34" s="389"/>
      <c r="G34" s="383" t="s">
        <v>257</v>
      </c>
      <c r="H34" s="381"/>
      <c r="I34" s="390"/>
    </row>
    <row r="35" spans="1:9" ht="13.5" thickBot="1">
      <c r="A35" s="66" t="s">
        <v>95</v>
      </c>
      <c r="B35" s="67" t="s">
        <v>263</v>
      </c>
      <c r="C35" s="68" t="s">
        <v>105</v>
      </c>
      <c r="D35" s="58" t="s">
        <v>259</v>
      </c>
      <c r="E35" s="69" t="s">
        <v>261</v>
      </c>
      <c r="F35" s="70" t="s">
        <v>110</v>
      </c>
      <c r="G35" s="71" t="s">
        <v>258</v>
      </c>
      <c r="H35" s="71" t="s">
        <v>261</v>
      </c>
      <c r="I35" s="72" t="s">
        <v>110</v>
      </c>
    </row>
    <row r="36" spans="1:9" ht="12.75">
      <c r="A36" s="161"/>
      <c r="B36" s="86" t="s">
        <v>255</v>
      </c>
      <c r="C36" s="159" t="s">
        <v>111</v>
      </c>
      <c r="D36" s="88">
        <v>250</v>
      </c>
      <c r="E36" s="89">
        <v>0.51</v>
      </c>
      <c r="F36" s="89">
        <f>D36*E36</f>
        <v>127.5</v>
      </c>
      <c r="G36" s="159"/>
      <c r="H36" s="159"/>
      <c r="I36" s="90">
        <f>G36*H36</f>
        <v>0</v>
      </c>
    </row>
    <row r="37" spans="1:9" ht="13.5" thickBot="1">
      <c r="A37" s="161"/>
      <c r="B37" s="86" t="s">
        <v>256</v>
      </c>
      <c r="C37" s="154" t="s">
        <v>111</v>
      </c>
      <c r="D37" s="91">
        <v>250</v>
      </c>
      <c r="E37" s="96">
        <v>0.75</v>
      </c>
      <c r="F37" s="92">
        <f>D37*E37</f>
        <v>187.5</v>
      </c>
      <c r="G37" s="154"/>
      <c r="H37" s="154"/>
      <c r="I37" s="93">
        <f>G37*H37</f>
        <v>0</v>
      </c>
    </row>
    <row r="38" spans="1:9" s="106" customFormat="1" ht="13.5" thickBot="1">
      <c r="A38" s="116"/>
      <c r="B38" s="115"/>
      <c r="C38" s="116"/>
      <c r="D38" s="116"/>
      <c r="E38" s="117"/>
      <c r="F38" s="100"/>
      <c r="G38" s="118"/>
      <c r="H38" s="143" t="s">
        <v>43</v>
      </c>
      <c r="I38" s="105">
        <f>SUM(I36:I37)</f>
        <v>0</v>
      </c>
    </row>
    <row r="39" spans="6:9" ht="13.5" thickBot="1">
      <c r="F39" s="114"/>
      <c r="G39" s="97"/>
      <c r="H39" s="143" t="s">
        <v>279</v>
      </c>
      <c r="I39" s="157"/>
    </row>
    <row r="40" spans="1:9" ht="13.5" thickBot="1">
      <c r="A40" s="48"/>
      <c r="B40" s="48"/>
      <c r="C40" s="48"/>
      <c r="D40" s="48"/>
      <c r="E40" s="80"/>
      <c r="F40" s="104"/>
      <c r="G40" s="100"/>
      <c r="H40" s="175" t="s">
        <v>268</v>
      </c>
      <c r="I40" s="113">
        <f>I39*I38</f>
        <v>0</v>
      </c>
    </row>
    <row r="42" ht="12.75">
      <c r="A42" s="61" t="s">
        <v>264</v>
      </c>
    </row>
    <row r="43" ht="13.5" thickBot="1"/>
    <row r="44" spans="1:9" ht="13.5" customHeight="1">
      <c r="A44" s="62"/>
      <c r="B44" s="63"/>
      <c r="C44" s="64"/>
      <c r="D44" s="380" t="s">
        <v>260</v>
      </c>
      <c r="E44" s="388"/>
      <c r="F44" s="389"/>
      <c r="G44" s="383" t="s">
        <v>257</v>
      </c>
      <c r="H44" s="381"/>
      <c r="I44" s="390"/>
    </row>
    <row r="45" spans="1:9" ht="13.5" thickBot="1">
      <c r="A45" s="66" t="s">
        <v>95</v>
      </c>
      <c r="B45" s="67" t="s">
        <v>96</v>
      </c>
      <c r="C45" s="68" t="s">
        <v>105</v>
      </c>
      <c r="D45" s="58" t="s">
        <v>65</v>
      </c>
      <c r="E45" s="69" t="s">
        <v>265</v>
      </c>
      <c r="F45" s="70" t="s">
        <v>110</v>
      </c>
      <c r="G45" s="71" t="s">
        <v>65</v>
      </c>
      <c r="H45" s="71" t="s">
        <v>84</v>
      </c>
      <c r="I45" s="72" t="s">
        <v>110</v>
      </c>
    </row>
    <row r="46" spans="1:9" ht="13.5" thickBot="1">
      <c r="A46" s="162"/>
      <c r="B46" s="50" t="s">
        <v>119</v>
      </c>
      <c r="C46" s="151"/>
      <c r="D46" s="73"/>
      <c r="E46" s="74">
        <v>129</v>
      </c>
      <c r="F46" s="75">
        <f>E46*D46</f>
        <v>0</v>
      </c>
      <c r="G46" s="160"/>
      <c r="H46" s="149"/>
      <c r="I46" s="78">
        <f>H46*G46</f>
        <v>0</v>
      </c>
    </row>
    <row r="47" spans="1:9" s="106" customFormat="1" ht="13.5" thickBot="1">
      <c r="A47" s="80" t="s">
        <v>64</v>
      </c>
      <c r="B47" s="115"/>
      <c r="C47" s="116"/>
      <c r="D47" s="116"/>
      <c r="E47" s="117"/>
      <c r="F47" s="100"/>
      <c r="G47" s="118"/>
      <c r="H47" s="143" t="s">
        <v>43</v>
      </c>
      <c r="I47" s="105">
        <f>SUM(I46:I46)</f>
        <v>0</v>
      </c>
    </row>
    <row r="48" spans="6:9" ht="13.5" thickBot="1">
      <c r="F48" s="114"/>
      <c r="G48" s="97"/>
      <c r="H48" s="143" t="s">
        <v>271</v>
      </c>
      <c r="I48" s="157"/>
    </row>
    <row r="49" spans="1:9" ht="13.5" thickBot="1">
      <c r="A49" s="48"/>
      <c r="B49" s="48"/>
      <c r="C49" s="48"/>
      <c r="D49" s="48"/>
      <c r="E49" s="80"/>
      <c r="F49" s="104"/>
      <c r="G49" s="100"/>
      <c r="H49" s="175" t="s">
        <v>269</v>
      </c>
      <c r="I49" s="113">
        <f>I48*I47</f>
        <v>0</v>
      </c>
    </row>
    <row r="50" spans="2:7" ht="12.75">
      <c r="B50" s="81"/>
      <c r="C50" s="80"/>
      <c r="D50" s="82"/>
      <c r="E50" s="83"/>
      <c r="F50" s="84"/>
      <c r="G50" s="85"/>
    </row>
    <row r="51" spans="1:7" ht="12.75">
      <c r="A51" s="48" t="s">
        <v>78</v>
      </c>
      <c r="B51" s="48"/>
      <c r="C51" s="48"/>
      <c r="D51" s="48"/>
      <c r="E51" s="48"/>
      <c r="F51" s="48"/>
      <c r="G51" s="48"/>
    </row>
    <row r="52" spans="1:7" ht="13.5" thickBot="1">
      <c r="A52" s="48"/>
      <c r="B52" s="48"/>
      <c r="C52" s="48"/>
      <c r="D52" s="48"/>
      <c r="E52" s="48"/>
      <c r="F52" s="48"/>
      <c r="G52" s="48"/>
    </row>
    <row r="53" spans="1:9" ht="13.5" customHeight="1">
      <c r="A53" s="62"/>
      <c r="B53" s="63"/>
      <c r="C53" s="64"/>
      <c r="D53" s="380" t="s">
        <v>260</v>
      </c>
      <c r="E53" s="388"/>
      <c r="F53" s="389"/>
      <c r="G53" s="383" t="s">
        <v>257</v>
      </c>
      <c r="H53" s="381"/>
      <c r="I53" s="390"/>
    </row>
    <row r="54" spans="1:9" ht="13.5" thickBot="1">
      <c r="A54" s="66" t="s">
        <v>95</v>
      </c>
      <c r="B54" s="67" t="s">
        <v>96</v>
      </c>
      <c r="C54" s="68" t="s">
        <v>105</v>
      </c>
      <c r="D54" s="58" t="s">
        <v>65</v>
      </c>
      <c r="E54" s="69" t="s">
        <v>265</v>
      </c>
      <c r="F54" s="70" t="s">
        <v>110</v>
      </c>
      <c r="G54" s="71" t="s">
        <v>65</v>
      </c>
      <c r="H54" s="71" t="s">
        <v>84</v>
      </c>
      <c r="I54" s="72" t="s">
        <v>110</v>
      </c>
    </row>
    <row r="55" spans="1:9" ht="13.5" thickBot="1">
      <c r="A55" s="162"/>
      <c r="B55" s="50" t="s">
        <v>119</v>
      </c>
      <c r="C55" s="151"/>
      <c r="D55" s="73"/>
      <c r="E55" s="74">
        <v>66</v>
      </c>
      <c r="F55" s="75">
        <f>E55*D55</f>
        <v>0</v>
      </c>
      <c r="G55" s="160"/>
      <c r="H55" s="149"/>
      <c r="I55" s="78">
        <f>H55*G55</f>
        <v>0</v>
      </c>
    </row>
    <row r="56" spans="1:9" s="106" customFormat="1" ht="13.5" thickBot="1">
      <c r="A56" s="80" t="s">
        <v>64</v>
      </c>
      <c r="B56" s="115"/>
      <c r="C56" s="116"/>
      <c r="D56" s="116"/>
      <c r="E56" s="117"/>
      <c r="F56" s="100"/>
      <c r="G56" s="118"/>
      <c r="H56" s="143" t="s">
        <v>43</v>
      </c>
      <c r="I56" s="105">
        <f>SUM(I55:I55)</f>
        <v>0</v>
      </c>
    </row>
    <row r="57" spans="6:9" ht="13.5" thickBot="1">
      <c r="F57" s="114"/>
      <c r="G57" s="97"/>
      <c r="H57" s="143" t="s">
        <v>271</v>
      </c>
      <c r="I57" s="157"/>
    </row>
    <row r="58" spans="1:9" ht="13.5" thickBot="1">
      <c r="A58" s="48"/>
      <c r="B58" s="48"/>
      <c r="C58" s="48"/>
      <c r="D58" s="48"/>
      <c r="E58" s="80"/>
      <c r="F58" s="104"/>
      <c r="G58" s="100"/>
      <c r="H58" s="175" t="s">
        <v>270</v>
      </c>
      <c r="I58" s="113">
        <f>I57*I56</f>
        <v>0</v>
      </c>
    </row>
    <row r="59" spans="2:5" ht="13.5" thickBot="1">
      <c r="B59" s="81"/>
      <c r="C59" s="80"/>
      <c r="D59" s="82"/>
      <c r="E59" s="83"/>
    </row>
    <row r="60" spans="6:9" ht="13.5" thickBot="1">
      <c r="F60" s="104"/>
      <c r="G60" s="118"/>
      <c r="H60" s="143" t="s">
        <v>290</v>
      </c>
      <c r="I60" s="105">
        <f>I58+I49+I40+I30+I21+I10</f>
        <v>0</v>
      </c>
    </row>
  </sheetData>
  <sheetProtection/>
  <mergeCells count="13">
    <mergeCell ref="D5:F5"/>
    <mergeCell ref="G5:I5"/>
    <mergeCell ref="D14:F14"/>
    <mergeCell ref="G14:I14"/>
    <mergeCell ref="A15:B15"/>
    <mergeCell ref="D25:F25"/>
    <mergeCell ref="G25:I25"/>
    <mergeCell ref="D53:F53"/>
    <mergeCell ref="G53:I53"/>
    <mergeCell ref="D34:F34"/>
    <mergeCell ref="G34:I34"/>
    <mergeCell ref="D44:F44"/>
    <mergeCell ref="G44:I44"/>
  </mergeCells>
  <printOptions horizontalCentered="1"/>
  <pageMargins left="0.5" right="0.5" top="1" bottom="0.5" header="0.5" footer="0.5"/>
  <pageSetup fitToHeight="0" fitToWidth="0" horizontalDpi="300" verticalDpi="300" orientation="landscape" scale="90" r:id="rId1"/>
  <rowBreaks count="1" manualBreakCount="1">
    <brk id="41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N44"/>
  <sheetViews>
    <sheetView zoomScaleSheetLayoutView="100" zoomScalePageLayoutView="0" workbookViewId="0" topLeftCell="A1">
      <selection activeCell="E1" sqref="E1"/>
    </sheetView>
  </sheetViews>
  <sheetFormatPr defaultColWidth="9.33203125" defaultRowHeight="12.75"/>
  <cols>
    <col min="1" max="1" width="28.5" style="134" customWidth="1"/>
    <col min="2" max="2" width="39.83203125" style="134" customWidth="1"/>
    <col min="3" max="3" width="15.83203125" style="271" customWidth="1"/>
    <col min="4" max="4" width="12.83203125" style="61" customWidth="1"/>
    <col min="5" max="5" width="12.83203125" style="271" customWidth="1"/>
    <col min="6" max="6" width="12.83203125" style="61" customWidth="1"/>
    <col min="7" max="7" width="12.83203125" style="271" customWidth="1"/>
    <col min="8" max="8" width="12.83203125" style="61" customWidth="1"/>
    <col min="9" max="9" width="12.83203125" style="271" customWidth="1"/>
    <col min="10" max="11" width="9.5" style="61" bestFit="1" customWidth="1"/>
    <col min="12" max="12" width="10.33203125" style="272" customWidth="1"/>
    <col min="13" max="13" width="11.16015625" style="271" customWidth="1"/>
    <col min="14" max="14" width="11.66015625" style="271" customWidth="1"/>
    <col min="15" max="16384" width="9.33203125" style="61" customWidth="1"/>
  </cols>
  <sheetData>
    <row r="1" spans="1:14" ht="13.5" thickBot="1">
      <c r="A1" s="132" t="s">
        <v>98</v>
      </c>
      <c r="B1" s="133" t="s">
        <v>167</v>
      </c>
      <c r="H1" s="132" t="s">
        <v>99</v>
      </c>
      <c r="I1" s="290">
        <v>6</v>
      </c>
      <c r="M1" s="132"/>
      <c r="N1" s="61"/>
    </row>
    <row r="2" spans="1:2" ht="12.75">
      <c r="A2" s="132"/>
      <c r="B2" s="48"/>
    </row>
    <row r="3" spans="1:14" ht="12.75">
      <c r="A3" s="48" t="s">
        <v>167</v>
      </c>
      <c r="B3" s="48"/>
      <c r="C3" s="48"/>
      <c r="D3" s="48"/>
      <c r="E3" s="80"/>
      <c r="F3" s="80"/>
      <c r="G3" s="80"/>
      <c r="H3" s="82"/>
      <c r="I3" s="103"/>
      <c r="L3" s="61"/>
      <c r="M3" s="61"/>
      <c r="N3" s="61"/>
    </row>
    <row r="4" spans="1:14" ht="13.5" thickBot="1">
      <c r="A4" s="48"/>
      <c r="B4" s="48"/>
      <c r="C4" s="48"/>
      <c r="D4" s="48"/>
      <c r="E4" s="48"/>
      <c r="F4" s="48"/>
      <c r="G4" s="48"/>
      <c r="I4" s="61"/>
      <c r="L4" s="61"/>
      <c r="M4" s="61"/>
      <c r="N4" s="61"/>
    </row>
    <row r="5" spans="1:14" ht="13.5" customHeight="1">
      <c r="A5" s="94"/>
      <c r="B5" s="95"/>
      <c r="C5" s="64"/>
      <c r="D5" s="380" t="s">
        <v>260</v>
      </c>
      <c r="E5" s="381"/>
      <c r="F5" s="382"/>
      <c r="G5" s="383" t="s">
        <v>257</v>
      </c>
      <c r="H5" s="384"/>
      <c r="I5" s="385"/>
      <c r="L5" s="61"/>
      <c r="M5" s="61"/>
      <c r="N5" s="61"/>
    </row>
    <row r="6" spans="1:14" ht="26.25" thickBot="1">
      <c r="A6" s="391" t="s">
        <v>167</v>
      </c>
      <c r="B6" s="406"/>
      <c r="C6" s="136" t="s">
        <v>105</v>
      </c>
      <c r="D6" s="137" t="s">
        <v>106</v>
      </c>
      <c r="E6" s="138" t="s">
        <v>355</v>
      </c>
      <c r="F6" s="273" t="s">
        <v>110</v>
      </c>
      <c r="G6" s="184" t="s">
        <v>106</v>
      </c>
      <c r="H6" s="360" t="s">
        <v>355</v>
      </c>
      <c r="I6" s="139" t="s">
        <v>110</v>
      </c>
      <c r="L6" s="61"/>
      <c r="M6" s="61"/>
      <c r="N6" s="61"/>
    </row>
    <row r="7" spans="1:14" ht="13.5" thickBot="1">
      <c r="A7" s="274" t="s">
        <v>168</v>
      </c>
      <c r="B7" s="275"/>
      <c r="C7" s="275" t="s">
        <v>111</v>
      </c>
      <c r="D7" s="275"/>
      <c r="E7" s="276"/>
      <c r="F7" s="277"/>
      <c r="G7" s="275"/>
      <c r="H7" s="275"/>
      <c r="I7" s="278"/>
      <c r="L7" s="61"/>
      <c r="M7" s="61"/>
      <c r="N7" s="61"/>
    </row>
    <row r="8" spans="1:14" ht="12.75">
      <c r="A8" s="279" t="s">
        <v>169</v>
      </c>
      <c r="B8" s="108"/>
      <c r="C8" s="154" t="s">
        <v>111</v>
      </c>
      <c r="D8" s="91"/>
      <c r="E8" s="92">
        <v>195</v>
      </c>
      <c r="F8" s="92">
        <f>D8*E8</f>
        <v>0</v>
      </c>
      <c r="G8" s="154"/>
      <c r="H8" s="154"/>
      <c r="I8" s="110">
        <f>G8*H8</f>
        <v>0</v>
      </c>
      <c r="L8" s="61"/>
      <c r="M8" s="61"/>
      <c r="N8" s="61"/>
    </row>
    <row r="9" spans="1:14" ht="13.5" thickBot="1">
      <c r="A9" s="280" t="s">
        <v>170</v>
      </c>
      <c r="B9" s="281"/>
      <c r="C9" s="259" t="s">
        <v>111</v>
      </c>
      <c r="D9" s="282"/>
      <c r="E9" s="74">
        <v>80</v>
      </c>
      <c r="F9" s="96">
        <f>D9*E9</f>
        <v>0</v>
      </c>
      <c r="G9" s="259"/>
      <c r="H9" s="259"/>
      <c r="I9" s="260">
        <f>G9*H9</f>
        <v>0</v>
      </c>
      <c r="L9" s="61"/>
      <c r="M9" s="61"/>
      <c r="N9" s="61"/>
    </row>
    <row r="10" spans="1:14" ht="13.5" thickBot="1">
      <c r="A10" s="274" t="s">
        <v>171</v>
      </c>
      <c r="B10" s="275"/>
      <c r="C10" s="275" t="s">
        <v>111</v>
      </c>
      <c r="D10" s="275"/>
      <c r="E10" s="276"/>
      <c r="F10" s="277"/>
      <c r="G10" s="275"/>
      <c r="H10" s="275"/>
      <c r="I10" s="278"/>
      <c r="L10" s="61"/>
      <c r="M10" s="61"/>
      <c r="N10" s="61"/>
    </row>
    <row r="11" spans="1:14" ht="12.75">
      <c r="A11" s="279" t="s">
        <v>172</v>
      </c>
      <c r="B11" s="108"/>
      <c r="C11" s="154" t="s">
        <v>111</v>
      </c>
      <c r="D11" s="91"/>
      <c r="E11" s="92">
        <v>195</v>
      </c>
      <c r="F11" s="92">
        <f>D11*E11</f>
        <v>0</v>
      </c>
      <c r="G11" s="154"/>
      <c r="H11" s="154"/>
      <c r="I11" s="110">
        <f>G11*H11</f>
        <v>0</v>
      </c>
      <c r="L11" s="61"/>
      <c r="M11" s="61"/>
      <c r="N11" s="61"/>
    </row>
    <row r="12" spans="1:14" ht="13.5" thickBot="1">
      <c r="A12" s="280" t="s">
        <v>173</v>
      </c>
      <c r="B12" s="108"/>
      <c r="C12" s="154" t="s">
        <v>111</v>
      </c>
      <c r="D12" s="91"/>
      <c r="E12" s="51">
        <v>182.5</v>
      </c>
      <c r="F12" s="92">
        <f>D12*E12</f>
        <v>0</v>
      </c>
      <c r="G12" s="154"/>
      <c r="H12" s="154"/>
      <c r="I12" s="110">
        <f>G12*H12</f>
        <v>0</v>
      </c>
      <c r="L12" s="61"/>
      <c r="M12" s="61"/>
      <c r="N12" s="61"/>
    </row>
    <row r="13" spans="1:14" ht="13.5" thickBot="1">
      <c r="A13" s="274" t="s">
        <v>174</v>
      </c>
      <c r="B13" s="275"/>
      <c r="C13" s="275" t="s">
        <v>111</v>
      </c>
      <c r="D13" s="275"/>
      <c r="E13" s="276"/>
      <c r="F13" s="277"/>
      <c r="G13" s="275"/>
      <c r="H13" s="275"/>
      <c r="I13" s="278"/>
      <c r="L13" s="61"/>
      <c r="M13" s="61"/>
      <c r="N13" s="61"/>
    </row>
    <row r="14" spans="1:14" ht="12.75">
      <c r="A14" s="279" t="s">
        <v>175</v>
      </c>
      <c r="B14" s="108"/>
      <c r="C14" s="151" t="s">
        <v>111</v>
      </c>
      <c r="D14" s="176"/>
      <c r="E14" s="51">
        <v>195</v>
      </c>
      <c r="F14" s="51">
        <f>D14*E14</f>
        <v>0</v>
      </c>
      <c r="G14" s="151"/>
      <c r="H14" s="151"/>
      <c r="I14" s="188">
        <f>G14*H14</f>
        <v>0</v>
      </c>
      <c r="L14" s="61"/>
      <c r="M14" s="61"/>
      <c r="N14" s="61"/>
    </row>
    <row r="15" spans="1:14" ht="13.5" thickBot="1">
      <c r="A15" s="280" t="s">
        <v>176</v>
      </c>
      <c r="B15" s="108"/>
      <c r="C15" s="154" t="s">
        <v>111</v>
      </c>
      <c r="D15" s="91"/>
      <c r="E15" s="51">
        <v>1500</v>
      </c>
      <c r="F15" s="92">
        <f>D15*E15</f>
        <v>0</v>
      </c>
      <c r="G15" s="154"/>
      <c r="H15" s="154"/>
      <c r="I15" s="110">
        <f>G15*H15</f>
        <v>0</v>
      </c>
      <c r="L15" s="61"/>
      <c r="M15" s="61"/>
      <c r="N15" s="61"/>
    </row>
    <row r="16" spans="1:14" ht="13.5" thickBot="1">
      <c r="A16" s="274" t="s">
        <v>361</v>
      </c>
      <c r="B16" s="275"/>
      <c r="C16" s="275" t="s">
        <v>111</v>
      </c>
      <c r="D16" s="275"/>
      <c r="E16" s="276"/>
      <c r="F16" s="277"/>
      <c r="G16" s="275"/>
      <c r="H16" s="275"/>
      <c r="I16" s="278"/>
      <c r="L16" s="61"/>
      <c r="M16" s="61"/>
      <c r="N16" s="61"/>
    </row>
    <row r="17" spans="1:9" ht="12.75">
      <c r="A17" s="279" t="s">
        <v>177</v>
      </c>
      <c r="B17" s="108"/>
      <c r="C17" s="151" t="s">
        <v>111</v>
      </c>
      <c r="D17" s="176"/>
      <c r="E17" s="51">
        <v>3200</v>
      </c>
      <c r="F17" s="51">
        <f>D17*E17</f>
        <v>0</v>
      </c>
      <c r="G17" s="151"/>
      <c r="H17" s="151"/>
      <c r="I17" s="188">
        <f>G17*H17</f>
        <v>0</v>
      </c>
    </row>
    <row r="18" spans="1:9" ht="12.75">
      <c r="A18" s="283" t="s">
        <v>178</v>
      </c>
      <c r="B18" s="108"/>
      <c r="C18" s="154" t="s">
        <v>111</v>
      </c>
      <c r="D18" s="91"/>
      <c r="E18" s="51">
        <v>4300</v>
      </c>
      <c r="F18" s="92">
        <f>D18*E18</f>
        <v>0</v>
      </c>
      <c r="G18" s="154"/>
      <c r="H18" s="154"/>
      <c r="I18" s="110">
        <f>G18*H18</f>
        <v>0</v>
      </c>
    </row>
    <row r="19" spans="1:9" ht="13.5" thickBot="1">
      <c r="A19" s="280" t="s">
        <v>179</v>
      </c>
      <c r="B19" s="108"/>
      <c r="C19" s="154" t="s">
        <v>111</v>
      </c>
      <c r="D19" s="91"/>
      <c r="E19" s="51">
        <v>5000</v>
      </c>
      <c r="F19" s="92">
        <f>D19*E19</f>
        <v>0</v>
      </c>
      <c r="G19" s="154"/>
      <c r="H19" s="154"/>
      <c r="I19" s="110">
        <f>G19*H19</f>
        <v>0</v>
      </c>
    </row>
    <row r="20" spans="1:9" ht="13.5" thickBot="1">
      <c r="A20" s="274" t="s">
        <v>356</v>
      </c>
      <c r="B20" s="275"/>
      <c r="C20" s="275" t="s">
        <v>111</v>
      </c>
      <c r="D20" s="275"/>
      <c r="E20" s="276"/>
      <c r="F20" s="277"/>
      <c r="G20" s="275"/>
      <c r="H20" s="275"/>
      <c r="I20" s="278"/>
    </row>
    <row r="21" spans="1:9" ht="12.75">
      <c r="A21" s="366" t="s">
        <v>490</v>
      </c>
      <c r="B21" s="108"/>
      <c r="C21" s="151" t="s">
        <v>111</v>
      </c>
      <c r="D21" s="176"/>
      <c r="E21" s="51">
        <v>1800</v>
      </c>
      <c r="F21" s="51">
        <f>D21*E21</f>
        <v>0</v>
      </c>
      <c r="G21" s="151"/>
      <c r="H21" s="151"/>
      <c r="I21" s="188">
        <f>G21*H21</f>
        <v>0</v>
      </c>
    </row>
    <row r="22" spans="1:9" ht="12.75">
      <c r="A22" s="283" t="s">
        <v>86</v>
      </c>
      <c r="B22" s="108"/>
      <c r="C22" s="154" t="s">
        <v>111</v>
      </c>
      <c r="D22" s="91"/>
      <c r="E22" s="51">
        <v>1400</v>
      </c>
      <c r="F22" s="92">
        <f>D22*E22</f>
        <v>0</v>
      </c>
      <c r="G22" s="154"/>
      <c r="H22" s="154"/>
      <c r="I22" s="110">
        <f>G22*H22</f>
        <v>0</v>
      </c>
    </row>
    <row r="23" spans="1:9" ht="12.75">
      <c r="A23" s="283" t="s">
        <v>85</v>
      </c>
      <c r="B23" s="108"/>
      <c r="C23" s="151" t="s">
        <v>111</v>
      </c>
      <c r="D23" s="176"/>
      <c r="E23" s="51">
        <v>1600</v>
      </c>
      <c r="F23" s="51">
        <f>D23*E23</f>
        <v>0</v>
      </c>
      <c r="G23" s="151"/>
      <c r="H23" s="151"/>
      <c r="I23" s="188">
        <f>G23*H23</f>
        <v>0</v>
      </c>
    </row>
    <row r="24" spans="1:9" ht="13.5" thickBot="1">
      <c r="A24" s="280" t="s">
        <v>360</v>
      </c>
      <c r="B24" s="108"/>
      <c r="C24" s="151" t="s">
        <v>111</v>
      </c>
      <c r="D24" s="176"/>
      <c r="E24" s="51">
        <v>1000</v>
      </c>
      <c r="F24" s="51">
        <f>D24*E24</f>
        <v>0</v>
      </c>
      <c r="G24" s="151"/>
      <c r="H24" s="151"/>
      <c r="I24" s="188">
        <f>G24*H24</f>
        <v>0</v>
      </c>
    </row>
    <row r="25" spans="1:9" ht="13.5" thickBot="1">
      <c r="A25" s="274" t="s">
        <v>357</v>
      </c>
      <c r="B25" s="275"/>
      <c r="C25" s="275" t="s">
        <v>111</v>
      </c>
      <c r="D25" s="275"/>
      <c r="E25" s="276"/>
      <c r="F25" s="277"/>
      <c r="G25" s="275"/>
      <c r="H25" s="275"/>
      <c r="I25" s="278"/>
    </row>
    <row r="26" spans="1:9" ht="12.75">
      <c r="A26" s="279" t="s">
        <v>359</v>
      </c>
      <c r="B26" s="108"/>
      <c r="C26" s="151" t="s">
        <v>111</v>
      </c>
      <c r="D26" s="176"/>
      <c r="E26" s="51">
        <v>365</v>
      </c>
      <c r="F26" s="51">
        <f aca="true" t="shared" si="0" ref="F26:F35">D26*E26</f>
        <v>0</v>
      </c>
      <c r="G26" s="151"/>
      <c r="H26" s="151"/>
      <c r="I26" s="188">
        <f aca="true" t="shared" si="1" ref="I26:I36">G26*H26</f>
        <v>0</v>
      </c>
    </row>
    <row r="27" spans="1:9" ht="12.75">
      <c r="A27" s="283" t="s">
        <v>180</v>
      </c>
      <c r="B27" s="108"/>
      <c r="C27" s="151" t="s">
        <v>111</v>
      </c>
      <c r="D27" s="176"/>
      <c r="E27" s="51">
        <v>130</v>
      </c>
      <c r="F27" s="51">
        <f t="shared" si="0"/>
        <v>0</v>
      </c>
      <c r="G27" s="151"/>
      <c r="H27" s="151"/>
      <c r="I27" s="188">
        <f t="shared" si="1"/>
        <v>0</v>
      </c>
    </row>
    <row r="28" spans="1:9" ht="12.75">
      <c r="A28" s="283" t="s">
        <v>181</v>
      </c>
      <c r="B28" s="108"/>
      <c r="C28" s="154" t="s">
        <v>111</v>
      </c>
      <c r="D28" s="91"/>
      <c r="E28" s="51">
        <v>365</v>
      </c>
      <c r="F28" s="92">
        <f t="shared" si="0"/>
        <v>0</v>
      </c>
      <c r="G28" s="154"/>
      <c r="H28" s="154"/>
      <c r="I28" s="110">
        <f t="shared" si="1"/>
        <v>0</v>
      </c>
    </row>
    <row r="29" spans="1:9" ht="12.75">
      <c r="A29" s="283" t="s">
        <v>182</v>
      </c>
      <c r="B29" s="108"/>
      <c r="C29" s="151" t="s">
        <v>111</v>
      </c>
      <c r="D29" s="176"/>
      <c r="E29" s="51">
        <v>130</v>
      </c>
      <c r="F29" s="51">
        <f t="shared" si="0"/>
        <v>0</v>
      </c>
      <c r="G29" s="151"/>
      <c r="H29" s="151"/>
      <c r="I29" s="188">
        <f t="shared" si="1"/>
        <v>0</v>
      </c>
    </row>
    <row r="30" spans="1:9" ht="12.75">
      <c r="A30" s="283" t="s">
        <v>183</v>
      </c>
      <c r="B30" s="108"/>
      <c r="C30" s="151" t="s">
        <v>111</v>
      </c>
      <c r="D30" s="176"/>
      <c r="E30" s="51">
        <v>260</v>
      </c>
      <c r="F30" s="51">
        <f t="shared" si="0"/>
        <v>0</v>
      </c>
      <c r="G30" s="151"/>
      <c r="H30" s="151"/>
      <c r="I30" s="188">
        <f t="shared" si="1"/>
        <v>0</v>
      </c>
    </row>
    <row r="31" spans="1:9" ht="12.75">
      <c r="A31" s="283" t="s">
        <v>184</v>
      </c>
      <c r="B31" s="108"/>
      <c r="C31" s="154" t="s">
        <v>111</v>
      </c>
      <c r="D31" s="91"/>
      <c r="E31" s="51">
        <v>130</v>
      </c>
      <c r="F31" s="92">
        <f t="shared" si="0"/>
        <v>0</v>
      </c>
      <c r="G31" s="154"/>
      <c r="H31" s="154"/>
      <c r="I31" s="110">
        <f t="shared" si="1"/>
        <v>0</v>
      </c>
    </row>
    <row r="32" spans="1:9" ht="12.75">
      <c r="A32" s="283" t="s">
        <v>185</v>
      </c>
      <c r="B32" s="108"/>
      <c r="C32" s="151" t="s">
        <v>111</v>
      </c>
      <c r="D32" s="176"/>
      <c r="E32" s="51">
        <v>260</v>
      </c>
      <c r="F32" s="51">
        <f t="shared" si="0"/>
        <v>0</v>
      </c>
      <c r="G32" s="151"/>
      <c r="H32" s="151"/>
      <c r="I32" s="188">
        <f t="shared" si="1"/>
        <v>0</v>
      </c>
    </row>
    <row r="33" spans="1:14" ht="12.75">
      <c r="A33" s="283" t="s">
        <v>436</v>
      </c>
      <c r="B33" s="108"/>
      <c r="C33" s="151" t="s">
        <v>111</v>
      </c>
      <c r="D33" s="176"/>
      <c r="E33" s="51">
        <v>100</v>
      </c>
      <c r="F33" s="51">
        <f t="shared" si="0"/>
        <v>0</v>
      </c>
      <c r="G33" s="151"/>
      <c r="H33" s="151"/>
      <c r="I33" s="188">
        <f t="shared" si="1"/>
        <v>0</v>
      </c>
      <c r="L33" s="61"/>
      <c r="M33" s="61"/>
      <c r="N33" s="61"/>
    </row>
    <row r="34" spans="1:14" ht="12.75">
      <c r="A34" s="283" t="s">
        <v>186</v>
      </c>
      <c r="B34" s="108"/>
      <c r="C34" s="154" t="s">
        <v>111</v>
      </c>
      <c r="D34" s="91"/>
      <c r="E34" s="51">
        <v>365</v>
      </c>
      <c r="F34" s="92">
        <f t="shared" si="0"/>
        <v>0</v>
      </c>
      <c r="G34" s="154"/>
      <c r="H34" s="154"/>
      <c r="I34" s="110">
        <f t="shared" si="1"/>
        <v>0</v>
      </c>
      <c r="L34" s="61"/>
      <c r="M34" s="61"/>
      <c r="N34" s="61"/>
    </row>
    <row r="35" spans="1:14" ht="12.75">
      <c r="A35" s="283" t="s">
        <v>437</v>
      </c>
      <c r="B35" s="108"/>
      <c r="C35" s="154" t="s">
        <v>111</v>
      </c>
      <c r="D35" s="91"/>
      <c r="E35" s="51">
        <v>125</v>
      </c>
      <c r="F35" s="92">
        <f t="shared" si="0"/>
        <v>0</v>
      </c>
      <c r="G35" s="154"/>
      <c r="H35" s="154"/>
      <c r="I35" s="110">
        <f t="shared" si="1"/>
        <v>0</v>
      </c>
      <c r="L35" s="61"/>
      <c r="M35" s="61"/>
      <c r="N35" s="61"/>
    </row>
    <row r="36" spans="1:14" ht="13.5" thickBot="1">
      <c r="A36" s="280" t="s">
        <v>438</v>
      </c>
      <c r="B36" s="108"/>
      <c r="C36" s="151" t="s">
        <v>111</v>
      </c>
      <c r="D36" s="176"/>
      <c r="E36" s="284"/>
      <c r="F36" s="284" t="s">
        <v>348</v>
      </c>
      <c r="G36" s="151"/>
      <c r="H36" s="151"/>
      <c r="I36" s="188">
        <f t="shared" si="1"/>
        <v>0</v>
      </c>
      <c r="L36" s="61"/>
      <c r="M36" s="61"/>
      <c r="N36" s="61"/>
    </row>
    <row r="37" spans="1:14" ht="13.5" thickBot="1">
      <c r="A37" s="274" t="s">
        <v>358</v>
      </c>
      <c r="B37" s="275"/>
      <c r="C37" s="275" t="s">
        <v>111</v>
      </c>
      <c r="D37" s="275"/>
      <c r="E37" s="276"/>
      <c r="F37" s="277"/>
      <c r="G37" s="275"/>
      <c r="H37" s="275"/>
      <c r="I37" s="278"/>
      <c r="L37" s="61"/>
      <c r="M37" s="61"/>
      <c r="N37" s="61"/>
    </row>
    <row r="38" spans="1:14" ht="12.75">
      <c r="A38" s="279" t="s">
        <v>187</v>
      </c>
      <c r="B38" s="108"/>
      <c r="C38" s="154" t="s">
        <v>111</v>
      </c>
      <c r="D38" s="91"/>
      <c r="E38" s="51">
        <v>25</v>
      </c>
      <c r="F38" s="92">
        <f>D38*E38</f>
        <v>0</v>
      </c>
      <c r="G38" s="154"/>
      <c r="H38" s="154"/>
      <c r="I38" s="110">
        <f>G38*H38</f>
        <v>0</v>
      </c>
      <c r="L38" s="61"/>
      <c r="M38" s="61"/>
      <c r="N38" s="61"/>
    </row>
    <row r="39" spans="1:14" ht="12.75">
      <c r="A39" s="283" t="s">
        <v>188</v>
      </c>
      <c r="B39" s="108"/>
      <c r="C39" s="151" t="s">
        <v>111</v>
      </c>
      <c r="D39" s="176"/>
      <c r="E39" s="51">
        <v>65</v>
      </c>
      <c r="F39" s="51">
        <f>D39*E39</f>
        <v>0</v>
      </c>
      <c r="G39" s="151"/>
      <c r="H39" s="151"/>
      <c r="I39" s="188">
        <f>G39*H39</f>
        <v>0</v>
      </c>
      <c r="L39" s="61"/>
      <c r="M39" s="61"/>
      <c r="N39" s="61"/>
    </row>
    <row r="40" spans="1:14" ht="12.75">
      <c r="A40" s="283" t="s">
        <v>189</v>
      </c>
      <c r="B40" s="108"/>
      <c r="C40" s="151" t="s">
        <v>111</v>
      </c>
      <c r="D40" s="176"/>
      <c r="E40" s="51">
        <v>65</v>
      </c>
      <c r="F40" s="51">
        <f>D40*E40</f>
        <v>0</v>
      </c>
      <c r="G40" s="151"/>
      <c r="H40" s="151"/>
      <c r="I40" s="188">
        <f>G40*H40</f>
        <v>0</v>
      </c>
      <c r="L40" s="61"/>
      <c r="M40" s="61"/>
      <c r="N40" s="61"/>
    </row>
    <row r="41" spans="1:14" ht="13.5" thickBot="1">
      <c r="A41" s="285" t="s">
        <v>190</v>
      </c>
      <c r="B41" s="108"/>
      <c r="C41" s="154" t="s">
        <v>111</v>
      </c>
      <c r="D41" s="91"/>
      <c r="E41" s="51">
        <v>65</v>
      </c>
      <c r="F41" s="92">
        <f>D41*E41</f>
        <v>0</v>
      </c>
      <c r="G41" s="154"/>
      <c r="H41" s="363"/>
      <c r="I41" s="110">
        <f>G41*H41</f>
        <v>0</v>
      </c>
      <c r="L41" s="61"/>
      <c r="M41" s="61"/>
      <c r="N41" s="61"/>
    </row>
    <row r="42" spans="1:9" s="106" customFormat="1" ht="13.5" thickBot="1">
      <c r="A42" s="116"/>
      <c r="B42" s="115"/>
      <c r="C42" s="116"/>
      <c r="D42" s="104"/>
      <c r="E42" s="350"/>
      <c r="F42" s="104"/>
      <c r="G42" s="100"/>
      <c r="H42" s="175" t="s">
        <v>434</v>
      </c>
      <c r="I42" s="105">
        <f>SUM(I7:I41)</f>
        <v>0</v>
      </c>
    </row>
    <row r="43" spans="1:14" ht="13.5" thickBot="1">
      <c r="A43" s="48"/>
      <c r="B43" s="48"/>
      <c r="C43" s="48"/>
      <c r="D43" s="48"/>
      <c r="E43" s="80"/>
      <c r="F43" s="100"/>
      <c r="G43" s="100"/>
      <c r="H43" s="286"/>
      <c r="I43" s="287"/>
      <c r="L43" s="61"/>
      <c r="M43" s="61"/>
      <c r="N43" s="61"/>
    </row>
    <row r="44" spans="1:14" ht="13.5" thickBot="1">
      <c r="A44" s="288"/>
      <c r="B44" s="48"/>
      <c r="C44" s="48"/>
      <c r="D44" s="48"/>
      <c r="F44" s="114"/>
      <c r="G44" s="118"/>
      <c r="H44" s="102" t="s">
        <v>439</v>
      </c>
      <c r="I44" s="105">
        <f>I42</f>
        <v>0</v>
      </c>
      <c r="L44" s="61"/>
      <c r="M44" s="61"/>
      <c r="N44" s="61"/>
    </row>
  </sheetData>
  <sheetProtection/>
  <mergeCells count="3">
    <mergeCell ref="D5:F5"/>
    <mergeCell ref="G5:I5"/>
    <mergeCell ref="A6:B6"/>
  </mergeCells>
  <printOptions horizontalCentered="1"/>
  <pageMargins left="0.25" right="0.25" top="0.75" bottom="0.25" header="0.3" footer="0.3"/>
  <pageSetup horizontalDpi="300" verticalDpi="300" orientation="landscape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6384" width="9.33203125" style="1" customWidth="1"/>
  </cols>
  <sheetData>
    <row r="1" spans="1:9" ht="13.5" thickBot="1">
      <c r="A1" s="13" t="s">
        <v>98</v>
      </c>
      <c r="B1" s="304"/>
      <c r="H1" s="13" t="s">
        <v>99</v>
      </c>
      <c r="I1" s="303"/>
    </row>
    <row r="2" spans="1:6" ht="12.75">
      <c r="A2" s="2"/>
      <c r="B2" s="25"/>
      <c r="F2" s="4"/>
    </row>
    <row r="3" spans="1:6" ht="13.5" thickBot="1">
      <c r="A3" s="314" t="s">
        <v>491</v>
      </c>
      <c r="B3" s="315"/>
      <c r="C3" s="316"/>
      <c r="D3" s="316"/>
      <c r="E3" s="316"/>
      <c r="F3" s="4"/>
    </row>
    <row r="4" ht="12.75">
      <c r="A4" s="5"/>
    </row>
    <row r="5" ht="12.75">
      <c r="A5" s="144" t="s">
        <v>123</v>
      </c>
    </row>
    <row r="6" ht="13.5" thickBot="1">
      <c r="A6" s="2"/>
    </row>
    <row r="7" spans="1:9" s="61" customFormat="1" ht="13.5" customHeight="1">
      <c r="A7" s="62"/>
      <c r="B7" s="63"/>
      <c r="C7" s="64"/>
      <c r="D7" s="380" t="s">
        <v>260</v>
      </c>
      <c r="E7" s="381"/>
      <c r="F7" s="382"/>
      <c r="G7" s="383" t="s">
        <v>257</v>
      </c>
      <c r="H7" s="384"/>
      <c r="I7" s="385"/>
    </row>
    <row r="8" spans="1:9" s="61" customFormat="1" ht="13.5" thickBot="1">
      <c r="A8" s="66" t="s">
        <v>95</v>
      </c>
      <c r="B8" s="67" t="s">
        <v>96</v>
      </c>
      <c r="C8" s="68" t="s">
        <v>105</v>
      </c>
      <c r="D8" s="58" t="s">
        <v>262</v>
      </c>
      <c r="E8" s="69" t="s">
        <v>97</v>
      </c>
      <c r="F8" s="70" t="s">
        <v>110</v>
      </c>
      <c r="G8" s="71" t="s">
        <v>262</v>
      </c>
      <c r="H8" s="71" t="s">
        <v>97</v>
      </c>
      <c r="I8" s="72" t="s">
        <v>110</v>
      </c>
    </row>
    <row r="9" spans="1:9" s="61" customFormat="1" ht="12.75">
      <c r="A9" s="150"/>
      <c r="B9" s="151"/>
      <c r="C9" s="151"/>
      <c r="D9" s="73"/>
      <c r="E9" s="51"/>
      <c r="F9" s="75">
        <f>E9*D9</f>
        <v>0</v>
      </c>
      <c r="G9" s="148"/>
      <c r="H9" s="149"/>
      <c r="I9" s="78">
        <f>H9*G9</f>
        <v>0</v>
      </c>
    </row>
    <row r="10" spans="1:9" s="61" customFormat="1" ht="12.75">
      <c r="A10" s="150"/>
      <c r="B10" s="151"/>
      <c r="C10" s="151"/>
      <c r="D10" s="73"/>
      <c r="E10" s="74"/>
      <c r="F10" s="98">
        <f>E10*D10</f>
        <v>0</v>
      </c>
      <c r="G10" s="177"/>
      <c r="H10" s="149"/>
      <c r="I10" s="78">
        <f>H10*G10</f>
        <v>0</v>
      </c>
    </row>
    <row r="11" spans="1:9" s="61" customFormat="1" ht="12.75">
      <c r="A11" s="150"/>
      <c r="B11" s="151"/>
      <c r="C11" s="151"/>
      <c r="D11" s="73"/>
      <c r="E11" s="51"/>
      <c r="F11" s="75">
        <f>E11*D11</f>
        <v>0</v>
      </c>
      <c r="G11" s="289"/>
      <c r="H11" s="149"/>
      <c r="I11" s="78">
        <f>H11*G11</f>
        <v>0</v>
      </c>
    </row>
    <row r="12" spans="1:9" s="61" customFormat="1" ht="13.5" thickBot="1">
      <c r="A12" s="150"/>
      <c r="B12" s="151"/>
      <c r="C12" s="151"/>
      <c r="D12" s="73"/>
      <c r="E12" s="74"/>
      <c r="F12" s="98">
        <f>E12*D12</f>
        <v>0</v>
      </c>
      <c r="G12" s="156"/>
      <c r="H12" s="149"/>
      <c r="I12" s="78">
        <f>H12*G12</f>
        <v>0</v>
      </c>
    </row>
    <row r="13" spans="1:9" s="106" customFormat="1" ht="13.5" thickBot="1">
      <c r="A13" s="116"/>
      <c r="B13" s="115"/>
      <c r="C13" s="116"/>
      <c r="D13" s="116"/>
      <c r="E13" s="117"/>
      <c r="F13" s="100"/>
      <c r="G13" s="118"/>
      <c r="H13" s="102" t="s">
        <v>43</v>
      </c>
      <c r="I13" s="105">
        <f>SUM(I9:I12)</f>
        <v>0</v>
      </c>
    </row>
    <row r="14" spans="1:9" s="61" customFormat="1" ht="13.5" thickBot="1">
      <c r="A14" s="48"/>
      <c r="F14" s="114"/>
      <c r="G14" s="97"/>
      <c r="H14" s="102" t="s">
        <v>271</v>
      </c>
      <c r="I14" s="157"/>
    </row>
    <row r="15" spans="1:9" ht="13.5" thickBot="1">
      <c r="A15" s="4"/>
      <c r="B15" s="48"/>
      <c r="C15" s="48"/>
      <c r="D15" s="48"/>
      <c r="E15" s="80"/>
      <c r="F15" s="104"/>
      <c r="G15" s="100"/>
      <c r="H15" s="112" t="s">
        <v>266</v>
      </c>
      <c r="I15" s="113">
        <f>I14*I13</f>
        <v>0</v>
      </c>
    </row>
    <row r="16" spans="1:9" ht="12.75">
      <c r="A16" s="48"/>
      <c r="B16" s="48"/>
      <c r="C16" s="48"/>
      <c r="D16" s="48"/>
      <c r="E16" s="80"/>
      <c r="F16" s="80"/>
      <c r="G16" s="80"/>
      <c r="H16" s="37"/>
      <c r="I16" s="103"/>
    </row>
    <row r="17" spans="1:9" ht="12.75">
      <c r="A17" s="25" t="s">
        <v>104</v>
      </c>
      <c r="B17" s="48"/>
      <c r="C17" s="48"/>
      <c r="D17" s="48"/>
      <c r="E17" s="80"/>
      <c r="F17" s="80"/>
      <c r="G17" s="80"/>
      <c r="H17" s="37"/>
      <c r="I17" s="103"/>
    </row>
    <row r="18" spans="1:7" ht="13.5" thickBot="1">
      <c r="A18" s="48"/>
      <c r="B18" s="48"/>
      <c r="C18" s="48"/>
      <c r="D18" s="48"/>
      <c r="E18" s="48"/>
      <c r="F18" s="48"/>
      <c r="G18" s="48"/>
    </row>
    <row r="19" spans="1:9" s="61" customFormat="1" ht="13.5" customHeight="1">
      <c r="A19" s="94"/>
      <c r="B19" s="95"/>
      <c r="C19" s="64"/>
      <c r="D19" s="380" t="s">
        <v>260</v>
      </c>
      <c r="E19" s="381"/>
      <c r="F19" s="382"/>
      <c r="G19" s="383" t="s">
        <v>257</v>
      </c>
      <c r="H19" s="384"/>
      <c r="I19" s="385"/>
    </row>
    <row r="20" spans="1:9" s="61" customFormat="1" ht="13.5" thickBot="1">
      <c r="A20" s="391" t="s">
        <v>137</v>
      </c>
      <c r="B20" s="392"/>
      <c r="C20" s="68" t="s">
        <v>105</v>
      </c>
      <c r="D20" s="58" t="s">
        <v>106</v>
      </c>
      <c r="E20" s="69" t="s">
        <v>84</v>
      </c>
      <c r="F20" s="70" t="s">
        <v>110</v>
      </c>
      <c r="G20" s="71" t="s">
        <v>106</v>
      </c>
      <c r="H20" s="71" t="s">
        <v>84</v>
      </c>
      <c r="I20" s="72" t="s">
        <v>110</v>
      </c>
    </row>
    <row r="21" spans="1:9" s="61" customFormat="1" ht="12.75">
      <c r="A21" s="305"/>
      <c r="B21" s="307"/>
      <c r="C21" s="159" t="s">
        <v>111</v>
      </c>
      <c r="D21" s="88"/>
      <c r="E21" s="89"/>
      <c r="F21" s="89">
        <f>D21*E21</f>
        <v>0</v>
      </c>
      <c r="G21" s="159"/>
      <c r="H21" s="159"/>
      <c r="I21" s="90">
        <f>G21*H21</f>
        <v>0</v>
      </c>
    </row>
    <row r="22" spans="1:9" s="61" customFormat="1" ht="12.75">
      <c r="A22" s="309"/>
      <c r="B22" s="149"/>
      <c r="C22" s="151" t="s">
        <v>111</v>
      </c>
      <c r="D22" s="176"/>
      <c r="E22" s="51"/>
      <c r="F22" s="51">
        <f>D22*E22</f>
        <v>0</v>
      </c>
      <c r="G22" s="151"/>
      <c r="H22" s="151"/>
      <c r="I22" s="310">
        <f>G22*H22</f>
        <v>0</v>
      </c>
    </row>
    <row r="23" spans="1:9" s="61" customFormat="1" ht="12.75">
      <c r="A23" s="306"/>
      <c r="B23" s="307"/>
      <c r="C23" s="154" t="s">
        <v>111</v>
      </c>
      <c r="D23" s="91"/>
      <c r="E23" s="92"/>
      <c r="F23" s="92">
        <f>D23*E23</f>
        <v>0</v>
      </c>
      <c r="G23" s="154"/>
      <c r="H23" s="154"/>
      <c r="I23" s="110">
        <f>G23*H23</f>
        <v>0</v>
      </c>
    </row>
    <row r="24" spans="1:9" s="61" customFormat="1" ht="13.5" thickBot="1">
      <c r="A24" s="306"/>
      <c r="B24" s="308"/>
      <c r="C24" s="154" t="s">
        <v>111</v>
      </c>
      <c r="D24" s="91"/>
      <c r="E24" s="96"/>
      <c r="F24" s="92">
        <f>D24*E24</f>
        <v>0</v>
      </c>
      <c r="G24" s="154"/>
      <c r="H24" s="154"/>
      <c r="I24" s="93">
        <f>G24*H24</f>
        <v>0</v>
      </c>
    </row>
    <row r="25" spans="1:9" s="106" customFormat="1" ht="13.5" thickBot="1">
      <c r="A25" s="116"/>
      <c r="B25" s="115"/>
      <c r="C25" s="116"/>
      <c r="D25" s="116"/>
      <c r="E25" s="117"/>
      <c r="F25" s="100"/>
      <c r="G25" s="118"/>
      <c r="H25" s="102" t="s">
        <v>43</v>
      </c>
      <c r="I25" s="105">
        <f>SUM(I21:I24)</f>
        <v>0</v>
      </c>
    </row>
    <row r="26" spans="6:9" s="61" customFormat="1" ht="13.5" thickBot="1">
      <c r="F26" s="114"/>
      <c r="G26" s="97"/>
      <c r="H26" s="102" t="s">
        <v>271</v>
      </c>
      <c r="I26" s="157"/>
    </row>
    <row r="27" spans="1:9" ht="13.5" thickBot="1">
      <c r="A27" s="48"/>
      <c r="B27" s="48"/>
      <c r="C27" s="48"/>
      <c r="D27" s="48"/>
      <c r="E27" s="80"/>
      <c r="F27" s="104"/>
      <c r="G27" s="100"/>
      <c r="H27" s="112" t="s">
        <v>267</v>
      </c>
      <c r="I27" s="113">
        <f>I26*I25</f>
        <v>0</v>
      </c>
    </row>
    <row r="28" spans="1:7" s="61" customFormat="1" ht="12.75">
      <c r="A28" s="48"/>
      <c r="B28" s="48"/>
      <c r="C28" s="48"/>
      <c r="D28" s="48"/>
      <c r="E28" s="48"/>
      <c r="F28" s="48"/>
      <c r="G28" s="48"/>
    </row>
    <row r="29" spans="1:7" s="61" customFormat="1" ht="12.75">
      <c r="A29" s="48" t="s">
        <v>63</v>
      </c>
      <c r="B29" s="48"/>
      <c r="C29" s="48"/>
      <c r="D29" s="48"/>
      <c r="E29" s="48"/>
      <c r="F29" s="48"/>
      <c r="G29" s="48"/>
    </row>
    <row r="30" spans="1:7" s="61" customFormat="1" ht="13.5" thickBot="1">
      <c r="A30" s="48"/>
      <c r="B30" s="48"/>
      <c r="C30" s="48"/>
      <c r="D30" s="48"/>
      <c r="E30" s="48"/>
      <c r="F30" s="48"/>
      <c r="G30" s="48"/>
    </row>
    <row r="31" spans="1:9" s="61" customFormat="1" ht="13.5" customHeight="1">
      <c r="A31" s="62"/>
      <c r="B31" s="63"/>
      <c r="C31" s="64"/>
      <c r="D31" s="380" t="s">
        <v>260</v>
      </c>
      <c r="E31" s="388"/>
      <c r="F31" s="389"/>
      <c r="G31" s="383" t="s">
        <v>257</v>
      </c>
      <c r="H31" s="381"/>
      <c r="I31" s="390"/>
    </row>
    <row r="32" spans="1:9" s="61" customFormat="1" ht="13.5" thickBot="1">
      <c r="A32" s="66" t="s">
        <v>95</v>
      </c>
      <c r="B32" s="67" t="s">
        <v>96</v>
      </c>
      <c r="C32" s="68" t="s">
        <v>105</v>
      </c>
      <c r="D32" s="58" t="s">
        <v>262</v>
      </c>
      <c r="E32" s="69" t="s">
        <v>97</v>
      </c>
      <c r="F32" s="70" t="s">
        <v>110</v>
      </c>
      <c r="G32" s="71" t="s">
        <v>262</v>
      </c>
      <c r="H32" s="71" t="s">
        <v>97</v>
      </c>
      <c r="I32" s="72" t="s">
        <v>110</v>
      </c>
    </row>
    <row r="33" spans="1:9" s="61" customFormat="1" ht="12.75">
      <c r="A33" s="150"/>
      <c r="B33" s="151"/>
      <c r="C33" s="151"/>
      <c r="D33" s="73"/>
      <c r="E33" s="51"/>
      <c r="F33" s="75">
        <f>E33*D33</f>
        <v>0</v>
      </c>
      <c r="G33" s="148"/>
      <c r="H33" s="149"/>
      <c r="I33" s="78">
        <f>H33*G33</f>
        <v>0</v>
      </c>
    </row>
    <row r="34" spans="1:9" s="61" customFormat="1" ht="12.75">
      <c r="A34" s="150"/>
      <c r="B34" s="151"/>
      <c r="C34" s="151"/>
      <c r="D34" s="73"/>
      <c r="E34" s="74"/>
      <c r="F34" s="98">
        <f>E34*D34</f>
        <v>0</v>
      </c>
      <c r="G34" s="177"/>
      <c r="H34" s="149"/>
      <c r="I34" s="78">
        <f>H34*G34</f>
        <v>0</v>
      </c>
    </row>
    <row r="35" spans="1:9" s="61" customFormat="1" ht="12.75">
      <c r="A35" s="150"/>
      <c r="B35" s="151"/>
      <c r="C35" s="151"/>
      <c r="D35" s="73"/>
      <c r="E35" s="51"/>
      <c r="F35" s="75">
        <f>E35*D35</f>
        <v>0</v>
      </c>
      <c r="G35" s="177"/>
      <c r="H35" s="149"/>
      <c r="I35" s="78">
        <f>H35*G35</f>
        <v>0</v>
      </c>
    </row>
    <row r="36" spans="1:9" s="61" customFormat="1" ht="13.5" thickBot="1">
      <c r="A36" s="150"/>
      <c r="B36" s="151"/>
      <c r="C36" s="151"/>
      <c r="D36" s="73"/>
      <c r="E36" s="74"/>
      <c r="F36" s="75">
        <f>E36*D36</f>
        <v>0</v>
      </c>
      <c r="G36" s="179"/>
      <c r="H36" s="149"/>
      <c r="I36" s="78">
        <f>H36*G36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02" t="s">
        <v>43</v>
      </c>
      <c r="I37" s="105">
        <f>SUM(I33:I36)</f>
        <v>0</v>
      </c>
    </row>
    <row r="38" spans="6:9" s="61" customFormat="1" ht="13.5" thickBot="1">
      <c r="F38" s="114"/>
      <c r="G38" s="97"/>
      <c r="H38" s="102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12" t="s">
        <v>266</v>
      </c>
      <c r="I39" s="113">
        <f>I38*I37</f>
        <v>0</v>
      </c>
    </row>
    <row r="40" spans="1:7" s="61" customFormat="1" ht="12.75">
      <c r="A40" s="80"/>
      <c r="B40" s="81"/>
      <c r="C40" s="80"/>
      <c r="D40" s="82"/>
      <c r="E40" s="83"/>
      <c r="F40" s="84"/>
      <c r="G40" s="85"/>
    </row>
    <row r="41" spans="1:7" s="61" customFormat="1" ht="12.75">
      <c r="A41" s="48" t="s">
        <v>235</v>
      </c>
      <c r="B41" s="48"/>
      <c r="C41" s="48"/>
      <c r="D41" s="48"/>
      <c r="E41" s="48"/>
      <c r="F41" s="48"/>
      <c r="G41" s="48"/>
    </row>
    <row r="42" spans="1:7" s="61" customFormat="1" ht="13.5" thickBot="1">
      <c r="A42" s="48"/>
      <c r="B42" s="48"/>
      <c r="C42" s="48"/>
      <c r="D42" s="48"/>
      <c r="E42" s="48"/>
      <c r="F42" s="48"/>
      <c r="G42" s="48"/>
    </row>
    <row r="43" spans="1:9" s="61" customFormat="1" ht="13.5" customHeight="1">
      <c r="A43" s="62"/>
      <c r="B43" s="63" t="s">
        <v>254</v>
      </c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s="61" customFormat="1" ht="13.5" thickBot="1">
      <c r="A44" s="66" t="s">
        <v>95</v>
      </c>
      <c r="B44" s="67" t="s">
        <v>263</v>
      </c>
      <c r="C44" s="68" t="s">
        <v>105</v>
      </c>
      <c r="D44" s="58" t="s">
        <v>259</v>
      </c>
      <c r="E44" s="69" t="s">
        <v>261</v>
      </c>
      <c r="F44" s="70" t="s">
        <v>110</v>
      </c>
      <c r="G44" s="71" t="s">
        <v>258</v>
      </c>
      <c r="H44" s="71" t="s">
        <v>261</v>
      </c>
      <c r="I44" s="72" t="s">
        <v>110</v>
      </c>
    </row>
    <row r="45" spans="1:9" s="61" customFormat="1" ht="12.75">
      <c r="A45" s="161"/>
      <c r="B45" s="86" t="s">
        <v>255</v>
      </c>
      <c r="C45" s="159" t="s">
        <v>111</v>
      </c>
      <c r="D45" s="88">
        <v>250</v>
      </c>
      <c r="E45" s="89">
        <v>0.51</v>
      </c>
      <c r="F45" s="89">
        <f>D45*E45</f>
        <v>127.5</v>
      </c>
      <c r="G45" s="159"/>
      <c r="H45" s="159"/>
      <c r="I45" s="90">
        <f>G45*H45</f>
        <v>0</v>
      </c>
    </row>
    <row r="46" spans="1:9" s="61" customFormat="1" ht="13.5" thickBot="1">
      <c r="A46" s="161"/>
      <c r="B46" s="86" t="s">
        <v>256</v>
      </c>
      <c r="C46" s="154" t="s">
        <v>111</v>
      </c>
      <c r="D46" s="91">
        <v>250</v>
      </c>
      <c r="E46" s="96">
        <v>0.75</v>
      </c>
      <c r="F46" s="92">
        <f>D46*E46</f>
        <v>187.5</v>
      </c>
      <c r="G46" s="154"/>
      <c r="H46" s="154"/>
      <c r="I46" s="93">
        <f>G46*H46</f>
        <v>0</v>
      </c>
    </row>
    <row r="47" spans="1:9" s="106" customFormat="1" ht="13.5" thickBot="1">
      <c r="A47" s="116"/>
      <c r="B47" s="115"/>
      <c r="C47" s="116"/>
      <c r="D47" s="116"/>
      <c r="E47" s="117"/>
      <c r="F47" s="100"/>
      <c r="G47" s="118"/>
      <c r="H47" s="102" t="s">
        <v>43</v>
      </c>
      <c r="I47" s="105">
        <f>SUM(I45:I46)</f>
        <v>0</v>
      </c>
    </row>
    <row r="48" spans="6:9" s="61" customFormat="1" ht="13.5" thickBot="1">
      <c r="F48" s="114"/>
      <c r="G48" s="97"/>
      <c r="H48" s="102" t="s">
        <v>279</v>
      </c>
      <c r="I48" s="157"/>
    </row>
    <row r="49" spans="1:9" ht="13.5" thickBot="1">
      <c r="A49" s="48"/>
      <c r="B49" s="48"/>
      <c r="C49" s="48"/>
      <c r="D49" s="48"/>
      <c r="E49" s="80"/>
      <c r="F49" s="104"/>
      <c r="G49" s="100"/>
      <c r="H49" s="112" t="s">
        <v>268</v>
      </c>
      <c r="I49" s="113">
        <f>I48*I47</f>
        <v>0</v>
      </c>
    </row>
    <row r="50" s="61" customFormat="1" ht="12.75"/>
    <row r="51" s="61" customFormat="1" ht="12.75">
      <c r="A51" s="61" t="s">
        <v>264</v>
      </c>
    </row>
    <row r="52" s="61" customFormat="1" ht="13.5" thickBot="1"/>
    <row r="53" spans="1:9" s="61" customFormat="1" ht="13.5" customHeight="1">
      <c r="A53" s="62"/>
      <c r="B53" s="63"/>
      <c r="C53" s="64"/>
      <c r="D53" s="380" t="s">
        <v>260</v>
      </c>
      <c r="E53" s="388"/>
      <c r="F53" s="389"/>
      <c r="G53" s="383" t="s">
        <v>257</v>
      </c>
      <c r="H53" s="381"/>
      <c r="I53" s="390"/>
    </row>
    <row r="54" spans="1:9" s="61" customFormat="1" ht="13.5" thickBot="1">
      <c r="A54" s="66" t="s">
        <v>95</v>
      </c>
      <c r="B54" s="67" t="s">
        <v>96</v>
      </c>
      <c r="C54" s="68" t="s">
        <v>105</v>
      </c>
      <c r="D54" s="58" t="s">
        <v>65</v>
      </c>
      <c r="E54" s="69" t="s">
        <v>265</v>
      </c>
      <c r="F54" s="70" t="s">
        <v>110</v>
      </c>
      <c r="G54" s="71" t="s">
        <v>65</v>
      </c>
      <c r="H54" s="71" t="s">
        <v>84</v>
      </c>
      <c r="I54" s="72" t="s">
        <v>110</v>
      </c>
    </row>
    <row r="55" spans="1:9" s="61" customFormat="1" ht="12.75">
      <c r="A55" s="150"/>
      <c r="B55" s="151"/>
      <c r="C55" s="151"/>
      <c r="D55" s="73"/>
      <c r="E55" s="74">
        <v>129</v>
      </c>
      <c r="F55" s="75">
        <f>E55*D55</f>
        <v>0</v>
      </c>
      <c r="G55" s="148"/>
      <c r="H55" s="149"/>
      <c r="I55" s="78">
        <f>H55*G55</f>
        <v>0</v>
      </c>
    </row>
    <row r="56" spans="1:9" s="61" customFormat="1" ht="12.75">
      <c r="A56" s="150"/>
      <c r="B56" s="151"/>
      <c r="C56" s="151"/>
      <c r="D56" s="73"/>
      <c r="E56" s="74">
        <v>129</v>
      </c>
      <c r="F56" s="98">
        <f>E56*D56</f>
        <v>0</v>
      </c>
      <c r="G56" s="177"/>
      <c r="H56" s="149"/>
      <c r="I56" s="78">
        <f>H56*G56</f>
        <v>0</v>
      </c>
    </row>
    <row r="57" spans="1:9" s="61" customFormat="1" ht="12.75">
      <c r="A57" s="150"/>
      <c r="B57" s="151"/>
      <c r="C57" s="151"/>
      <c r="D57" s="73"/>
      <c r="E57" s="74">
        <v>129</v>
      </c>
      <c r="F57" s="75">
        <f>E57*D57</f>
        <v>0</v>
      </c>
      <c r="G57" s="177"/>
      <c r="H57" s="149"/>
      <c r="I57" s="78">
        <f>H57*G57</f>
        <v>0</v>
      </c>
    </row>
    <row r="58" spans="1:9" s="61" customFormat="1" ht="13.5" thickBot="1">
      <c r="A58" s="311"/>
      <c r="B58" s="151"/>
      <c r="C58" s="151"/>
      <c r="D58" s="73"/>
      <c r="E58" s="74">
        <v>129</v>
      </c>
      <c r="F58" s="75">
        <f>E58*D58</f>
        <v>0</v>
      </c>
      <c r="G58" s="179"/>
      <c r="H58" s="149"/>
      <c r="I58" s="78">
        <f>H58*G58</f>
        <v>0</v>
      </c>
    </row>
    <row r="59" spans="1:9" s="106" customFormat="1" ht="13.5" thickBot="1">
      <c r="A59" s="80" t="s">
        <v>64</v>
      </c>
      <c r="B59" s="115"/>
      <c r="C59" s="116"/>
      <c r="D59" s="116"/>
      <c r="E59" s="117"/>
      <c r="F59" s="100"/>
      <c r="G59" s="118"/>
      <c r="H59" s="102" t="s">
        <v>43</v>
      </c>
      <c r="I59" s="105">
        <f>SUM(I55:I58)</f>
        <v>0</v>
      </c>
    </row>
    <row r="60" spans="6:9" s="61" customFormat="1" ht="13.5" thickBot="1">
      <c r="F60" s="114"/>
      <c r="G60" s="97"/>
      <c r="H60" s="102" t="s">
        <v>271</v>
      </c>
      <c r="I60" s="157"/>
    </row>
    <row r="61" spans="1:9" ht="13.5" thickBot="1">
      <c r="A61" s="48"/>
      <c r="B61" s="48"/>
      <c r="C61" s="48"/>
      <c r="D61" s="48"/>
      <c r="E61" s="80"/>
      <c r="F61" s="104"/>
      <c r="G61" s="100"/>
      <c r="H61" s="112" t="s">
        <v>269</v>
      </c>
      <c r="I61" s="113">
        <f>I60*I59</f>
        <v>0</v>
      </c>
    </row>
    <row r="62" spans="2:7" s="61" customFormat="1" ht="12.75">
      <c r="B62" s="81"/>
      <c r="C62" s="80"/>
      <c r="D62" s="82"/>
      <c r="E62" s="83"/>
      <c r="F62" s="84"/>
      <c r="G62" s="85"/>
    </row>
    <row r="63" spans="1:7" s="61" customFormat="1" ht="12.75">
      <c r="A63" s="48" t="s">
        <v>78</v>
      </c>
      <c r="B63" s="48"/>
      <c r="C63" s="48"/>
      <c r="D63" s="48"/>
      <c r="E63" s="48"/>
      <c r="F63" s="48"/>
      <c r="G63" s="48"/>
    </row>
    <row r="64" spans="1:7" s="61" customFormat="1" ht="13.5" thickBot="1">
      <c r="A64" s="48"/>
      <c r="B64" s="48"/>
      <c r="C64" s="48"/>
      <c r="D64" s="48"/>
      <c r="E64" s="48"/>
      <c r="F64" s="48"/>
      <c r="G64" s="48"/>
    </row>
    <row r="65" spans="1:9" s="61" customFormat="1" ht="13.5" customHeight="1">
      <c r="A65" s="62"/>
      <c r="B65" s="63"/>
      <c r="C65" s="64"/>
      <c r="D65" s="380" t="s">
        <v>260</v>
      </c>
      <c r="E65" s="388"/>
      <c r="F65" s="389"/>
      <c r="G65" s="383" t="s">
        <v>257</v>
      </c>
      <c r="H65" s="381"/>
      <c r="I65" s="390"/>
    </row>
    <row r="66" spans="1:9" s="61" customFormat="1" ht="13.5" thickBot="1">
      <c r="A66" s="66" t="s">
        <v>95</v>
      </c>
      <c r="B66" s="67" t="s">
        <v>96</v>
      </c>
      <c r="C66" s="68" t="s">
        <v>105</v>
      </c>
      <c r="D66" s="58" t="s">
        <v>65</v>
      </c>
      <c r="E66" s="69" t="s">
        <v>265</v>
      </c>
      <c r="F66" s="70" t="s">
        <v>110</v>
      </c>
      <c r="G66" s="71" t="s">
        <v>65</v>
      </c>
      <c r="H66" s="71" t="s">
        <v>84</v>
      </c>
      <c r="I66" s="72" t="s">
        <v>110</v>
      </c>
    </row>
    <row r="67" spans="1:9" s="61" customFormat="1" ht="12.75">
      <c r="A67" s="150"/>
      <c r="B67" s="151"/>
      <c r="C67" s="151"/>
      <c r="D67" s="73"/>
      <c r="E67" s="74">
        <v>66</v>
      </c>
      <c r="F67" s="75">
        <f>E67*D67</f>
        <v>0</v>
      </c>
      <c r="G67" s="148"/>
      <c r="H67" s="149"/>
      <c r="I67" s="78">
        <f>H67*G67</f>
        <v>0</v>
      </c>
    </row>
    <row r="68" spans="1:9" s="61" customFormat="1" ht="12.75">
      <c r="A68" s="150"/>
      <c r="B68" s="151"/>
      <c r="C68" s="151"/>
      <c r="D68" s="73"/>
      <c r="E68" s="74">
        <v>66</v>
      </c>
      <c r="F68" s="98">
        <f>E68*D68</f>
        <v>0</v>
      </c>
      <c r="G68" s="177"/>
      <c r="H68" s="149"/>
      <c r="I68" s="78">
        <f>H68*G68</f>
        <v>0</v>
      </c>
    </row>
    <row r="69" spans="1:9" s="61" customFormat="1" ht="12.75">
      <c r="A69" s="150"/>
      <c r="B69" s="151"/>
      <c r="C69" s="151"/>
      <c r="D69" s="73"/>
      <c r="E69" s="74">
        <v>66</v>
      </c>
      <c r="F69" s="75">
        <f>E69*D69</f>
        <v>0</v>
      </c>
      <c r="G69" s="177"/>
      <c r="H69" s="149"/>
      <c r="I69" s="78">
        <f>H69*G69</f>
        <v>0</v>
      </c>
    </row>
    <row r="70" spans="1:9" s="61" customFormat="1" ht="13.5" thickBot="1">
      <c r="A70" s="311"/>
      <c r="B70" s="151"/>
      <c r="C70" s="151"/>
      <c r="D70" s="73"/>
      <c r="E70" s="74">
        <v>66</v>
      </c>
      <c r="F70" s="75">
        <f>E70*D70</f>
        <v>0</v>
      </c>
      <c r="G70" s="179"/>
      <c r="H70" s="149"/>
      <c r="I70" s="78">
        <f>H70*G70</f>
        <v>0</v>
      </c>
    </row>
    <row r="71" spans="1:9" s="106" customFormat="1" ht="13.5" thickBot="1">
      <c r="A71" s="80" t="s">
        <v>64</v>
      </c>
      <c r="B71" s="115"/>
      <c r="C71" s="116"/>
      <c r="D71" s="116"/>
      <c r="E71" s="117"/>
      <c r="F71" s="100"/>
      <c r="G71" s="118"/>
      <c r="H71" s="102" t="s">
        <v>43</v>
      </c>
      <c r="I71" s="105">
        <f>SUM(I67:I70)</f>
        <v>0</v>
      </c>
    </row>
    <row r="72" spans="6:9" s="61" customFormat="1" ht="13.5" thickBot="1">
      <c r="F72" s="114"/>
      <c r="G72" s="97"/>
      <c r="H72" s="102" t="s">
        <v>271</v>
      </c>
      <c r="I72" s="157"/>
    </row>
    <row r="73" spans="1:9" ht="13.5" thickBot="1">
      <c r="A73" s="48"/>
      <c r="B73" s="48"/>
      <c r="C73" s="48"/>
      <c r="D73" s="48"/>
      <c r="E73" s="80"/>
      <c r="F73" s="104"/>
      <c r="G73" s="100"/>
      <c r="H73" s="112" t="s">
        <v>270</v>
      </c>
      <c r="I73" s="113">
        <f>I72*I71</f>
        <v>0</v>
      </c>
    </row>
    <row r="74" spans="2:5" s="61" customFormat="1" ht="13.5" thickBot="1">
      <c r="B74" s="81"/>
      <c r="C74" s="80"/>
      <c r="D74" s="82"/>
      <c r="E74" s="83"/>
    </row>
    <row r="75" spans="6:9" ht="13.5" thickBot="1">
      <c r="F75" s="104"/>
      <c r="G75" s="29"/>
      <c r="H75" s="367" t="s">
        <v>441</v>
      </c>
      <c r="I75" s="105">
        <f>I73+I61+I49+I39+I27+I15</f>
        <v>0</v>
      </c>
    </row>
  </sheetData>
  <sheetProtection/>
  <mergeCells count="13">
    <mergeCell ref="A20:B20"/>
    <mergeCell ref="D31:F31"/>
    <mergeCell ref="G31:I31"/>
    <mergeCell ref="D43:F43"/>
    <mergeCell ref="G43:I43"/>
    <mergeCell ref="D53:F53"/>
    <mergeCell ref="G53:I53"/>
    <mergeCell ref="D65:F65"/>
    <mergeCell ref="G65:I65"/>
    <mergeCell ref="D7:F7"/>
    <mergeCell ref="G7:I7"/>
    <mergeCell ref="D19:F19"/>
    <mergeCell ref="G19:I19"/>
  </mergeCells>
  <printOptions horizontalCentered="1"/>
  <pageMargins left="0.5" right="0.5" top="1" bottom="0.75" header="0.3" footer="0.3"/>
  <pageSetup horizontalDpi="300" verticalDpi="300" orientation="landscape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6384" width="9.33203125" style="1" customWidth="1"/>
  </cols>
  <sheetData>
    <row r="1" spans="1:9" ht="13.5" thickBot="1">
      <c r="A1" s="13" t="s">
        <v>98</v>
      </c>
      <c r="B1" s="304"/>
      <c r="H1" s="13" t="s">
        <v>99</v>
      </c>
      <c r="I1" s="303"/>
    </row>
    <row r="2" spans="1:6" ht="12.75">
      <c r="A2" s="2"/>
      <c r="B2" s="25"/>
      <c r="F2" s="4"/>
    </row>
    <row r="3" spans="1:6" ht="13.5" thickBot="1">
      <c r="A3" s="314" t="s">
        <v>491</v>
      </c>
      <c r="B3" s="315"/>
      <c r="C3" s="316"/>
      <c r="D3" s="316"/>
      <c r="E3" s="316"/>
      <c r="F3" s="4"/>
    </row>
    <row r="4" ht="12.75">
      <c r="A4" s="5"/>
    </row>
    <row r="5" ht="12.75">
      <c r="A5" s="144" t="s">
        <v>123</v>
      </c>
    </row>
    <row r="6" ht="13.5" thickBot="1">
      <c r="A6" s="2"/>
    </row>
    <row r="7" spans="1:9" s="61" customFormat="1" ht="13.5" customHeight="1">
      <c r="A7" s="62"/>
      <c r="B7" s="63"/>
      <c r="C7" s="64"/>
      <c r="D7" s="380" t="s">
        <v>260</v>
      </c>
      <c r="E7" s="381"/>
      <c r="F7" s="382"/>
      <c r="G7" s="383" t="s">
        <v>257</v>
      </c>
      <c r="H7" s="384"/>
      <c r="I7" s="385"/>
    </row>
    <row r="8" spans="1:9" s="61" customFormat="1" ht="13.5" thickBot="1">
      <c r="A8" s="66" t="s">
        <v>95</v>
      </c>
      <c r="B8" s="67" t="s">
        <v>96</v>
      </c>
      <c r="C8" s="68" t="s">
        <v>105</v>
      </c>
      <c r="D8" s="58" t="s">
        <v>262</v>
      </c>
      <c r="E8" s="69" t="s">
        <v>97</v>
      </c>
      <c r="F8" s="70" t="s">
        <v>110</v>
      </c>
      <c r="G8" s="71" t="s">
        <v>262</v>
      </c>
      <c r="H8" s="71" t="s">
        <v>97</v>
      </c>
      <c r="I8" s="72" t="s">
        <v>110</v>
      </c>
    </row>
    <row r="9" spans="1:9" s="61" customFormat="1" ht="12.75">
      <c r="A9" s="150"/>
      <c r="B9" s="151"/>
      <c r="C9" s="151"/>
      <c r="D9" s="73"/>
      <c r="E9" s="51"/>
      <c r="F9" s="75">
        <f>E9*D9</f>
        <v>0</v>
      </c>
      <c r="G9" s="148"/>
      <c r="H9" s="149"/>
      <c r="I9" s="78">
        <f>H9*G9</f>
        <v>0</v>
      </c>
    </row>
    <row r="10" spans="1:9" s="61" customFormat="1" ht="12.75">
      <c r="A10" s="150"/>
      <c r="B10" s="151"/>
      <c r="C10" s="151"/>
      <c r="D10" s="73"/>
      <c r="E10" s="74"/>
      <c r="F10" s="98">
        <f>E10*D10</f>
        <v>0</v>
      </c>
      <c r="G10" s="177"/>
      <c r="H10" s="149"/>
      <c r="I10" s="78">
        <f>H10*G10</f>
        <v>0</v>
      </c>
    </row>
    <row r="11" spans="1:9" s="61" customFormat="1" ht="12.75">
      <c r="A11" s="150"/>
      <c r="B11" s="151"/>
      <c r="C11" s="151"/>
      <c r="D11" s="73"/>
      <c r="E11" s="51"/>
      <c r="F11" s="75">
        <f>E11*D11</f>
        <v>0</v>
      </c>
      <c r="G11" s="289"/>
      <c r="H11" s="149"/>
      <c r="I11" s="78">
        <f>H11*G11</f>
        <v>0</v>
      </c>
    </row>
    <row r="12" spans="1:9" s="61" customFormat="1" ht="13.5" thickBot="1">
      <c r="A12" s="150"/>
      <c r="B12" s="151"/>
      <c r="C12" s="151"/>
      <c r="D12" s="73"/>
      <c r="E12" s="74"/>
      <c r="F12" s="98">
        <f>E12*D12</f>
        <v>0</v>
      </c>
      <c r="G12" s="156"/>
      <c r="H12" s="149"/>
      <c r="I12" s="78">
        <f>H12*G12</f>
        <v>0</v>
      </c>
    </row>
    <row r="13" spans="1:9" s="106" customFormat="1" ht="13.5" thickBot="1">
      <c r="A13" s="116"/>
      <c r="B13" s="115"/>
      <c r="C13" s="116"/>
      <c r="D13" s="116"/>
      <c r="E13" s="117"/>
      <c r="F13" s="100"/>
      <c r="G13" s="118"/>
      <c r="H13" s="102" t="s">
        <v>43</v>
      </c>
      <c r="I13" s="105">
        <f>SUM(I9:I12)</f>
        <v>0</v>
      </c>
    </row>
    <row r="14" spans="1:9" s="61" customFormat="1" ht="13.5" thickBot="1">
      <c r="A14" s="48"/>
      <c r="F14" s="114"/>
      <c r="G14" s="97"/>
      <c r="H14" s="102" t="s">
        <v>271</v>
      </c>
      <c r="I14" s="157"/>
    </row>
    <row r="15" spans="1:9" ht="13.5" thickBot="1">
      <c r="A15" s="4"/>
      <c r="B15" s="48"/>
      <c r="C15" s="48"/>
      <c r="D15" s="48"/>
      <c r="E15" s="80"/>
      <c r="F15" s="104"/>
      <c r="G15" s="100"/>
      <c r="H15" s="112" t="s">
        <v>266</v>
      </c>
      <c r="I15" s="113">
        <f>I14*I13</f>
        <v>0</v>
      </c>
    </row>
    <row r="16" spans="1:9" ht="12.75">
      <c r="A16" s="48"/>
      <c r="B16" s="48"/>
      <c r="C16" s="48"/>
      <c r="D16" s="48"/>
      <c r="E16" s="80"/>
      <c r="F16" s="80"/>
      <c r="G16" s="80"/>
      <c r="H16" s="37"/>
      <c r="I16" s="103"/>
    </row>
    <row r="17" spans="1:9" ht="12.75">
      <c r="A17" s="25" t="s">
        <v>104</v>
      </c>
      <c r="B17" s="48"/>
      <c r="C17" s="48"/>
      <c r="D17" s="48"/>
      <c r="E17" s="80"/>
      <c r="F17" s="80"/>
      <c r="G17" s="80"/>
      <c r="H17" s="37"/>
      <c r="I17" s="103"/>
    </row>
    <row r="18" spans="1:7" ht="13.5" thickBot="1">
      <c r="A18" s="48"/>
      <c r="B18" s="48"/>
      <c r="C18" s="48"/>
      <c r="D18" s="48"/>
      <c r="E18" s="48"/>
      <c r="F18" s="48"/>
      <c r="G18" s="48"/>
    </row>
    <row r="19" spans="1:9" s="61" customFormat="1" ht="13.5" customHeight="1">
      <c r="A19" s="94"/>
      <c r="B19" s="95"/>
      <c r="C19" s="64"/>
      <c r="D19" s="380" t="s">
        <v>260</v>
      </c>
      <c r="E19" s="381"/>
      <c r="F19" s="382"/>
      <c r="G19" s="383" t="s">
        <v>257</v>
      </c>
      <c r="H19" s="384"/>
      <c r="I19" s="385"/>
    </row>
    <row r="20" spans="1:9" s="61" customFormat="1" ht="13.5" thickBot="1">
      <c r="A20" s="391" t="s">
        <v>137</v>
      </c>
      <c r="B20" s="392"/>
      <c r="C20" s="68" t="s">
        <v>105</v>
      </c>
      <c r="D20" s="58" t="s">
        <v>106</v>
      </c>
      <c r="E20" s="69" t="s">
        <v>84</v>
      </c>
      <c r="F20" s="70" t="s">
        <v>110</v>
      </c>
      <c r="G20" s="71" t="s">
        <v>106</v>
      </c>
      <c r="H20" s="71" t="s">
        <v>84</v>
      </c>
      <c r="I20" s="72" t="s">
        <v>110</v>
      </c>
    </row>
    <row r="21" spans="1:9" s="61" customFormat="1" ht="12.75">
      <c r="A21" s="305"/>
      <c r="B21" s="307"/>
      <c r="C21" s="159" t="s">
        <v>111</v>
      </c>
      <c r="D21" s="88"/>
      <c r="E21" s="89"/>
      <c r="F21" s="89">
        <f>D21*E21</f>
        <v>0</v>
      </c>
      <c r="G21" s="159"/>
      <c r="H21" s="159"/>
      <c r="I21" s="90">
        <f>G21*H21</f>
        <v>0</v>
      </c>
    </row>
    <row r="22" spans="1:9" s="61" customFormat="1" ht="12.75">
      <c r="A22" s="309"/>
      <c r="B22" s="149"/>
      <c r="C22" s="151" t="s">
        <v>111</v>
      </c>
      <c r="D22" s="176"/>
      <c r="E22" s="51"/>
      <c r="F22" s="51">
        <f>D22*E22</f>
        <v>0</v>
      </c>
      <c r="G22" s="151"/>
      <c r="H22" s="151"/>
      <c r="I22" s="310">
        <f>G22*H22</f>
        <v>0</v>
      </c>
    </row>
    <row r="23" spans="1:9" s="61" customFormat="1" ht="12.75">
      <c r="A23" s="306"/>
      <c r="B23" s="307"/>
      <c r="C23" s="154" t="s">
        <v>111</v>
      </c>
      <c r="D23" s="91"/>
      <c r="E23" s="92"/>
      <c r="F23" s="92">
        <f>D23*E23</f>
        <v>0</v>
      </c>
      <c r="G23" s="154"/>
      <c r="H23" s="154"/>
      <c r="I23" s="110">
        <f>G23*H23</f>
        <v>0</v>
      </c>
    </row>
    <row r="24" spans="1:9" s="61" customFormat="1" ht="13.5" thickBot="1">
      <c r="A24" s="306"/>
      <c r="B24" s="308"/>
      <c r="C24" s="154" t="s">
        <v>111</v>
      </c>
      <c r="D24" s="91"/>
      <c r="E24" s="96"/>
      <c r="F24" s="92">
        <f>D24*E24</f>
        <v>0</v>
      </c>
      <c r="G24" s="154"/>
      <c r="H24" s="154"/>
      <c r="I24" s="93">
        <f>G24*H24</f>
        <v>0</v>
      </c>
    </row>
    <row r="25" spans="1:9" s="106" customFormat="1" ht="13.5" thickBot="1">
      <c r="A25" s="116"/>
      <c r="B25" s="115"/>
      <c r="C25" s="116"/>
      <c r="D25" s="116"/>
      <c r="E25" s="117"/>
      <c r="F25" s="100"/>
      <c r="G25" s="118"/>
      <c r="H25" s="102" t="s">
        <v>43</v>
      </c>
      <c r="I25" s="105">
        <f>SUM(I21:I24)</f>
        <v>0</v>
      </c>
    </row>
    <row r="26" spans="6:9" s="61" customFormat="1" ht="13.5" thickBot="1">
      <c r="F26" s="114"/>
      <c r="G26" s="97"/>
      <c r="H26" s="102" t="s">
        <v>271</v>
      </c>
      <c r="I26" s="157"/>
    </row>
    <row r="27" spans="1:9" ht="13.5" thickBot="1">
      <c r="A27" s="48"/>
      <c r="B27" s="48"/>
      <c r="C27" s="48"/>
      <c r="D27" s="48"/>
      <c r="E27" s="80"/>
      <c r="F27" s="104"/>
      <c r="G27" s="100"/>
      <c r="H27" s="112" t="s">
        <v>267</v>
      </c>
      <c r="I27" s="113">
        <f>I26*I25</f>
        <v>0</v>
      </c>
    </row>
    <row r="28" spans="1:7" s="61" customFormat="1" ht="12.75">
      <c r="A28" s="48"/>
      <c r="B28" s="48"/>
      <c r="C28" s="48"/>
      <c r="D28" s="48"/>
      <c r="E28" s="48"/>
      <c r="F28" s="48"/>
      <c r="G28" s="48"/>
    </row>
    <row r="29" spans="1:7" s="61" customFormat="1" ht="12.75">
      <c r="A29" s="48" t="s">
        <v>63</v>
      </c>
      <c r="B29" s="48"/>
      <c r="C29" s="48"/>
      <c r="D29" s="48"/>
      <c r="E29" s="48"/>
      <c r="F29" s="48"/>
      <c r="G29" s="48"/>
    </row>
    <row r="30" spans="1:7" s="61" customFormat="1" ht="13.5" thickBot="1">
      <c r="A30" s="48"/>
      <c r="B30" s="48"/>
      <c r="C30" s="48"/>
      <c r="D30" s="48"/>
      <c r="E30" s="48"/>
      <c r="F30" s="48"/>
      <c r="G30" s="48"/>
    </row>
    <row r="31" spans="1:9" s="61" customFormat="1" ht="13.5" customHeight="1">
      <c r="A31" s="62"/>
      <c r="B31" s="63"/>
      <c r="C31" s="64"/>
      <c r="D31" s="380" t="s">
        <v>260</v>
      </c>
      <c r="E31" s="388"/>
      <c r="F31" s="389"/>
      <c r="G31" s="383" t="s">
        <v>257</v>
      </c>
      <c r="H31" s="381"/>
      <c r="I31" s="390"/>
    </row>
    <row r="32" spans="1:9" s="61" customFormat="1" ht="13.5" thickBot="1">
      <c r="A32" s="66" t="s">
        <v>95</v>
      </c>
      <c r="B32" s="67" t="s">
        <v>96</v>
      </c>
      <c r="C32" s="68" t="s">
        <v>105</v>
      </c>
      <c r="D32" s="58" t="s">
        <v>262</v>
      </c>
      <c r="E32" s="69" t="s">
        <v>97</v>
      </c>
      <c r="F32" s="70" t="s">
        <v>110</v>
      </c>
      <c r="G32" s="71" t="s">
        <v>262</v>
      </c>
      <c r="H32" s="71" t="s">
        <v>97</v>
      </c>
      <c r="I32" s="72" t="s">
        <v>110</v>
      </c>
    </row>
    <row r="33" spans="1:9" s="61" customFormat="1" ht="12.75">
      <c r="A33" s="150"/>
      <c r="B33" s="151"/>
      <c r="C33" s="151"/>
      <c r="D33" s="73"/>
      <c r="E33" s="51"/>
      <c r="F33" s="75">
        <f>E33*D33</f>
        <v>0</v>
      </c>
      <c r="G33" s="148"/>
      <c r="H33" s="149"/>
      <c r="I33" s="78">
        <f>H33*G33</f>
        <v>0</v>
      </c>
    </row>
    <row r="34" spans="1:9" s="61" customFormat="1" ht="12.75">
      <c r="A34" s="150"/>
      <c r="B34" s="151"/>
      <c r="C34" s="151"/>
      <c r="D34" s="73"/>
      <c r="E34" s="74"/>
      <c r="F34" s="98">
        <f>E34*D34</f>
        <v>0</v>
      </c>
      <c r="G34" s="177"/>
      <c r="H34" s="149"/>
      <c r="I34" s="78">
        <f>H34*G34</f>
        <v>0</v>
      </c>
    </row>
    <row r="35" spans="1:9" s="61" customFormat="1" ht="12.75">
      <c r="A35" s="150"/>
      <c r="B35" s="151"/>
      <c r="C35" s="151"/>
      <c r="D35" s="73"/>
      <c r="E35" s="51"/>
      <c r="F35" s="75">
        <f>E35*D35</f>
        <v>0</v>
      </c>
      <c r="G35" s="177"/>
      <c r="H35" s="149"/>
      <c r="I35" s="78">
        <f>H35*G35</f>
        <v>0</v>
      </c>
    </row>
    <row r="36" spans="1:9" s="61" customFormat="1" ht="13.5" thickBot="1">
      <c r="A36" s="150"/>
      <c r="B36" s="151"/>
      <c r="C36" s="151"/>
      <c r="D36" s="73"/>
      <c r="E36" s="74"/>
      <c r="F36" s="75">
        <f>E36*D36</f>
        <v>0</v>
      </c>
      <c r="G36" s="179"/>
      <c r="H36" s="149"/>
      <c r="I36" s="78">
        <f>H36*G36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02" t="s">
        <v>43</v>
      </c>
      <c r="I37" s="105">
        <f>SUM(I33:I36)</f>
        <v>0</v>
      </c>
    </row>
    <row r="38" spans="6:9" s="61" customFormat="1" ht="13.5" thickBot="1">
      <c r="F38" s="114"/>
      <c r="G38" s="97"/>
      <c r="H38" s="102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12" t="s">
        <v>266</v>
      </c>
      <c r="I39" s="113">
        <f>I38*I37</f>
        <v>0</v>
      </c>
    </row>
    <row r="40" spans="1:7" s="61" customFormat="1" ht="12.75">
      <c r="A40" s="80"/>
      <c r="B40" s="81"/>
      <c r="C40" s="80"/>
      <c r="D40" s="82"/>
      <c r="E40" s="83"/>
      <c r="F40" s="84"/>
      <c r="G40" s="85"/>
    </row>
    <row r="41" spans="1:7" s="61" customFormat="1" ht="12.75">
      <c r="A41" s="48" t="s">
        <v>235</v>
      </c>
      <c r="B41" s="48"/>
      <c r="C41" s="48"/>
      <c r="D41" s="48"/>
      <c r="E41" s="48"/>
      <c r="F41" s="48"/>
      <c r="G41" s="48"/>
    </row>
    <row r="42" spans="1:7" s="61" customFormat="1" ht="13.5" thickBot="1">
      <c r="A42" s="48"/>
      <c r="B42" s="48"/>
      <c r="C42" s="48"/>
      <c r="D42" s="48"/>
      <c r="E42" s="48"/>
      <c r="F42" s="48"/>
      <c r="G42" s="48"/>
    </row>
    <row r="43" spans="1:9" s="61" customFormat="1" ht="13.5" customHeight="1">
      <c r="A43" s="62"/>
      <c r="B43" s="63" t="s">
        <v>254</v>
      </c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s="61" customFormat="1" ht="13.5" thickBot="1">
      <c r="A44" s="66" t="s">
        <v>95</v>
      </c>
      <c r="B44" s="67" t="s">
        <v>263</v>
      </c>
      <c r="C44" s="68" t="s">
        <v>105</v>
      </c>
      <c r="D44" s="58" t="s">
        <v>259</v>
      </c>
      <c r="E44" s="69" t="s">
        <v>261</v>
      </c>
      <c r="F44" s="70" t="s">
        <v>110</v>
      </c>
      <c r="G44" s="71" t="s">
        <v>258</v>
      </c>
      <c r="H44" s="71" t="s">
        <v>261</v>
      </c>
      <c r="I44" s="72" t="s">
        <v>110</v>
      </c>
    </row>
    <row r="45" spans="1:9" s="61" customFormat="1" ht="12.75">
      <c r="A45" s="161"/>
      <c r="B45" s="86" t="s">
        <v>255</v>
      </c>
      <c r="C45" s="159" t="s">
        <v>111</v>
      </c>
      <c r="D45" s="88">
        <v>250</v>
      </c>
      <c r="E45" s="89">
        <v>0.51</v>
      </c>
      <c r="F45" s="89">
        <f>D45*E45</f>
        <v>127.5</v>
      </c>
      <c r="G45" s="159"/>
      <c r="H45" s="159"/>
      <c r="I45" s="90">
        <f>G45*H45</f>
        <v>0</v>
      </c>
    </row>
    <row r="46" spans="1:9" s="61" customFormat="1" ht="13.5" thickBot="1">
      <c r="A46" s="161"/>
      <c r="B46" s="86" t="s">
        <v>256</v>
      </c>
      <c r="C46" s="154" t="s">
        <v>111</v>
      </c>
      <c r="D46" s="91">
        <v>250</v>
      </c>
      <c r="E46" s="96">
        <v>0.75</v>
      </c>
      <c r="F46" s="92">
        <f>D46*E46</f>
        <v>187.5</v>
      </c>
      <c r="G46" s="154"/>
      <c r="H46" s="154"/>
      <c r="I46" s="93">
        <f>G46*H46</f>
        <v>0</v>
      </c>
    </row>
    <row r="47" spans="1:9" s="106" customFormat="1" ht="13.5" thickBot="1">
      <c r="A47" s="116"/>
      <c r="B47" s="115"/>
      <c r="C47" s="116"/>
      <c r="D47" s="116"/>
      <c r="E47" s="117"/>
      <c r="F47" s="100"/>
      <c r="G47" s="118"/>
      <c r="H47" s="102" t="s">
        <v>43</v>
      </c>
      <c r="I47" s="105">
        <f>SUM(I45:I46)</f>
        <v>0</v>
      </c>
    </row>
    <row r="48" spans="6:9" s="61" customFormat="1" ht="13.5" thickBot="1">
      <c r="F48" s="114"/>
      <c r="G48" s="97"/>
      <c r="H48" s="102" t="s">
        <v>279</v>
      </c>
      <c r="I48" s="157"/>
    </row>
    <row r="49" spans="1:9" ht="13.5" thickBot="1">
      <c r="A49" s="48"/>
      <c r="B49" s="48"/>
      <c r="C49" s="48"/>
      <c r="D49" s="48"/>
      <c r="E49" s="80"/>
      <c r="F49" s="104"/>
      <c r="G49" s="100"/>
      <c r="H49" s="112" t="s">
        <v>268</v>
      </c>
      <c r="I49" s="113">
        <f>I48*I47</f>
        <v>0</v>
      </c>
    </row>
    <row r="50" s="61" customFormat="1" ht="12.75"/>
    <row r="51" s="61" customFormat="1" ht="12.75">
      <c r="A51" s="61" t="s">
        <v>264</v>
      </c>
    </row>
    <row r="52" s="61" customFormat="1" ht="13.5" thickBot="1"/>
    <row r="53" spans="1:9" s="61" customFormat="1" ht="13.5" customHeight="1">
      <c r="A53" s="62"/>
      <c r="B53" s="63"/>
      <c r="C53" s="64"/>
      <c r="D53" s="380" t="s">
        <v>260</v>
      </c>
      <c r="E53" s="388"/>
      <c r="F53" s="389"/>
      <c r="G53" s="383" t="s">
        <v>257</v>
      </c>
      <c r="H53" s="381"/>
      <c r="I53" s="390"/>
    </row>
    <row r="54" spans="1:9" s="61" customFormat="1" ht="13.5" thickBot="1">
      <c r="A54" s="66" t="s">
        <v>95</v>
      </c>
      <c r="B54" s="67" t="s">
        <v>96</v>
      </c>
      <c r="C54" s="68" t="s">
        <v>105</v>
      </c>
      <c r="D54" s="58" t="s">
        <v>65</v>
      </c>
      <c r="E54" s="69" t="s">
        <v>265</v>
      </c>
      <c r="F54" s="70" t="s">
        <v>110</v>
      </c>
      <c r="G54" s="71" t="s">
        <v>65</v>
      </c>
      <c r="H54" s="71" t="s">
        <v>84</v>
      </c>
      <c r="I54" s="72" t="s">
        <v>110</v>
      </c>
    </row>
    <row r="55" spans="1:9" s="61" customFormat="1" ht="12.75">
      <c r="A55" s="150"/>
      <c r="B55" s="151"/>
      <c r="C55" s="151"/>
      <c r="D55" s="73"/>
      <c r="E55" s="74">
        <v>129</v>
      </c>
      <c r="F55" s="75">
        <f>E55*D55</f>
        <v>0</v>
      </c>
      <c r="G55" s="148"/>
      <c r="H55" s="149"/>
      <c r="I55" s="78">
        <f>H55*G55</f>
        <v>0</v>
      </c>
    </row>
    <row r="56" spans="1:9" s="61" customFormat="1" ht="12.75">
      <c r="A56" s="150"/>
      <c r="B56" s="151"/>
      <c r="C56" s="151"/>
      <c r="D56" s="73"/>
      <c r="E56" s="74">
        <v>129</v>
      </c>
      <c r="F56" s="98">
        <f>E56*D56</f>
        <v>0</v>
      </c>
      <c r="G56" s="177"/>
      <c r="H56" s="149"/>
      <c r="I56" s="78">
        <f>H56*G56</f>
        <v>0</v>
      </c>
    </row>
    <row r="57" spans="1:9" s="61" customFormat="1" ht="12.75">
      <c r="A57" s="150"/>
      <c r="B57" s="151"/>
      <c r="C57" s="151"/>
      <c r="D57" s="73"/>
      <c r="E57" s="74">
        <v>129</v>
      </c>
      <c r="F57" s="75">
        <f>E57*D57</f>
        <v>0</v>
      </c>
      <c r="G57" s="177"/>
      <c r="H57" s="149"/>
      <c r="I57" s="78">
        <f>H57*G57</f>
        <v>0</v>
      </c>
    </row>
    <row r="58" spans="1:9" s="61" customFormat="1" ht="13.5" thickBot="1">
      <c r="A58" s="311"/>
      <c r="B58" s="151"/>
      <c r="C58" s="151"/>
      <c r="D58" s="73"/>
      <c r="E58" s="74">
        <v>129</v>
      </c>
      <c r="F58" s="75">
        <f>E58*D58</f>
        <v>0</v>
      </c>
      <c r="G58" s="179"/>
      <c r="H58" s="149"/>
      <c r="I58" s="78">
        <f>H58*G58</f>
        <v>0</v>
      </c>
    </row>
    <row r="59" spans="1:9" s="106" customFormat="1" ht="13.5" thickBot="1">
      <c r="A59" s="80" t="s">
        <v>64</v>
      </c>
      <c r="B59" s="115"/>
      <c r="C59" s="116"/>
      <c r="D59" s="116"/>
      <c r="E59" s="117"/>
      <c r="F59" s="100"/>
      <c r="G59" s="118"/>
      <c r="H59" s="102" t="s">
        <v>43</v>
      </c>
      <c r="I59" s="105">
        <f>SUM(I55:I58)</f>
        <v>0</v>
      </c>
    </row>
    <row r="60" spans="6:9" s="61" customFormat="1" ht="13.5" thickBot="1">
      <c r="F60" s="114"/>
      <c r="G60" s="97"/>
      <c r="H60" s="102" t="s">
        <v>271</v>
      </c>
      <c r="I60" s="157"/>
    </row>
    <row r="61" spans="1:9" ht="13.5" thickBot="1">
      <c r="A61" s="48"/>
      <c r="B61" s="48"/>
      <c r="C61" s="48"/>
      <c r="D61" s="48"/>
      <c r="E61" s="80"/>
      <c r="F61" s="104"/>
      <c r="G61" s="100"/>
      <c r="H61" s="112" t="s">
        <v>269</v>
      </c>
      <c r="I61" s="113">
        <f>I60*I59</f>
        <v>0</v>
      </c>
    </row>
    <row r="62" spans="2:7" s="61" customFormat="1" ht="12.75">
      <c r="B62" s="81"/>
      <c r="C62" s="80"/>
      <c r="D62" s="82"/>
      <c r="E62" s="83"/>
      <c r="F62" s="84"/>
      <c r="G62" s="85"/>
    </row>
    <row r="63" spans="1:7" s="61" customFormat="1" ht="12.75">
      <c r="A63" s="48" t="s">
        <v>78</v>
      </c>
      <c r="B63" s="48"/>
      <c r="C63" s="48"/>
      <c r="D63" s="48"/>
      <c r="E63" s="48"/>
      <c r="F63" s="48"/>
      <c r="G63" s="48"/>
    </row>
    <row r="64" spans="1:7" s="61" customFormat="1" ht="13.5" thickBot="1">
      <c r="A64" s="48"/>
      <c r="B64" s="48"/>
      <c r="C64" s="48"/>
      <c r="D64" s="48"/>
      <c r="E64" s="48"/>
      <c r="F64" s="48"/>
      <c r="G64" s="48"/>
    </row>
    <row r="65" spans="1:9" s="61" customFormat="1" ht="13.5" customHeight="1">
      <c r="A65" s="62"/>
      <c r="B65" s="63"/>
      <c r="C65" s="64"/>
      <c r="D65" s="380" t="s">
        <v>260</v>
      </c>
      <c r="E65" s="388"/>
      <c r="F65" s="389"/>
      <c r="G65" s="383" t="s">
        <v>257</v>
      </c>
      <c r="H65" s="381"/>
      <c r="I65" s="390"/>
    </row>
    <row r="66" spans="1:9" s="61" customFormat="1" ht="13.5" thickBot="1">
      <c r="A66" s="66" t="s">
        <v>95</v>
      </c>
      <c r="B66" s="67" t="s">
        <v>96</v>
      </c>
      <c r="C66" s="68" t="s">
        <v>105</v>
      </c>
      <c r="D66" s="58" t="s">
        <v>65</v>
      </c>
      <c r="E66" s="69" t="s">
        <v>265</v>
      </c>
      <c r="F66" s="70" t="s">
        <v>110</v>
      </c>
      <c r="G66" s="71" t="s">
        <v>65</v>
      </c>
      <c r="H66" s="71" t="s">
        <v>84</v>
      </c>
      <c r="I66" s="72" t="s">
        <v>110</v>
      </c>
    </row>
    <row r="67" spans="1:9" s="61" customFormat="1" ht="12.75">
      <c r="A67" s="150"/>
      <c r="B67" s="151"/>
      <c r="C67" s="151"/>
      <c r="D67" s="73"/>
      <c r="E67" s="74">
        <v>66</v>
      </c>
      <c r="F67" s="75">
        <f>E67*D67</f>
        <v>0</v>
      </c>
      <c r="G67" s="148"/>
      <c r="H67" s="149"/>
      <c r="I67" s="78">
        <f>H67*G67</f>
        <v>0</v>
      </c>
    </row>
    <row r="68" spans="1:9" s="61" customFormat="1" ht="12.75">
      <c r="A68" s="150"/>
      <c r="B68" s="151"/>
      <c r="C68" s="151"/>
      <c r="D68" s="73"/>
      <c r="E68" s="74">
        <v>66</v>
      </c>
      <c r="F68" s="98">
        <f>E68*D68</f>
        <v>0</v>
      </c>
      <c r="G68" s="177"/>
      <c r="H68" s="149"/>
      <c r="I68" s="78">
        <f>H68*G68</f>
        <v>0</v>
      </c>
    </row>
    <row r="69" spans="1:9" s="61" customFormat="1" ht="12.75">
      <c r="A69" s="150"/>
      <c r="B69" s="151"/>
      <c r="C69" s="151"/>
      <c r="D69" s="73"/>
      <c r="E69" s="74">
        <v>66</v>
      </c>
      <c r="F69" s="75">
        <f>E69*D69</f>
        <v>0</v>
      </c>
      <c r="G69" s="177"/>
      <c r="H69" s="149"/>
      <c r="I69" s="78">
        <f>H69*G69</f>
        <v>0</v>
      </c>
    </row>
    <row r="70" spans="1:9" s="61" customFormat="1" ht="13.5" thickBot="1">
      <c r="A70" s="311"/>
      <c r="B70" s="151"/>
      <c r="C70" s="151"/>
      <c r="D70" s="73"/>
      <c r="E70" s="74">
        <v>66</v>
      </c>
      <c r="F70" s="75">
        <f>E70*D70</f>
        <v>0</v>
      </c>
      <c r="G70" s="179"/>
      <c r="H70" s="149"/>
      <c r="I70" s="78">
        <f>H70*G70</f>
        <v>0</v>
      </c>
    </row>
    <row r="71" spans="1:9" s="106" customFormat="1" ht="13.5" thickBot="1">
      <c r="A71" s="80" t="s">
        <v>64</v>
      </c>
      <c r="B71" s="115"/>
      <c r="C71" s="116"/>
      <c r="D71" s="116"/>
      <c r="E71" s="117"/>
      <c r="F71" s="100"/>
      <c r="G71" s="118"/>
      <c r="H71" s="102" t="s">
        <v>43</v>
      </c>
      <c r="I71" s="105">
        <f>SUM(I67:I70)</f>
        <v>0</v>
      </c>
    </row>
    <row r="72" spans="6:9" s="61" customFormat="1" ht="13.5" thickBot="1">
      <c r="F72" s="114"/>
      <c r="G72" s="97"/>
      <c r="H72" s="102" t="s">
        <v>271</v>
      </c>
      <c r="I72" s="157"/>
    </row>
    <row r="73" spans="1:9" ht="13.5" thickBot="1">
      <c r="A73" s="48"/>
      <c r="B73" s="48"/>
      <c r="C73" s="48"/>
      <c r="D73" s="48"/>
      <c r="E73" s="80"/>
      <c r="F73" s="104"/>
      <c r="G73" s="100"/>
      <c r="H73" s="112" t="s">
        <v>270</v>
      </c>
      <c r="I73" s="113">
        <f>I72*I71</f>
        <v>0</v>
      </c>
    </row>
    <row r="74" spans="2:5" s="61" customFormat="1" ht="13.5" thickBot="1">
      <c r="B74" s="81"/>
      <c r="C74" s="80"/>
      <c r="D74" s="82"/>
      <c r="E74" s="83"/>
    </row>
    <row r="75" spans="6:9" ht="13.5" thickBot="1">
      <c r="F75" s="104"/>
      <c r="G75" s="29"/>
      <c r="H75" s="367" t="s">
        <v>441</v>
      </c>
      <c r="I75" s="105">
        <f>I73+I61+I49+I39+I27+I15</f>
        <v>0</v>
      </c>
    </row>
  </sheetData>
  <sheetProtection/>
  <mergeCells count="13">
    <mergeCell ref="A20:B20"/>
    <mergeCell ref="D31:F31"/>
    <mergeCell ref="G31:I31"/>
    <mergeCell ref="D43:F43"/>
    <mergeCell ref="G43:I43"/>
    <mergeCell ref="D53:F53"/>
    <mergeCell ref="G53:I53"/>
    <mergeCell ref="D65:F65"/>
    <mergeCell ref="G65:I65"/>
    <mergeCell ref="D7:F7"/>
    <mergeCell ref="G7:I7"/>
    <mergeCell ref="D19:F19"/>
    <mergeCell ref="G19:I19"/>
  </mergeCells>
  <printOptions horizontalCentered="1"/>
  <pageMargins left="0.5" right="0.5" top="1" bottom="0.75" header="0.3" footer="0.3"/>
  <pageSetup horizontalDpi="300" verticalDpi="300" orientation="landscape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1" customWidth="1"/>
    <col min="3" max="3" width="15.83203125" style="1" customWidth="1"/>
    <col min="4" max="9" width="12.83203125" style="1" customWidth="1"/>
    <col min="10" max="16384" width="9.33203125" style="1" customWidth="1"/>
  </cols>
  <sheetData>
    <row r="1" spans="1:9" ht="13.5" thickBot="1">
      <c r="A1" s="13" t="s">
        <v>98</v>
      </c>
      <c r="B1" s="304"/>
      <c r="H1" s="13" t="s">
        <v>99</v>
      </c>
      <c r="I1" s="303"/>
    </row>
    <row r="2" spans="1:6" ht="12.75">
      <c r="A2" s="2"/>
      <c r="B2" s="25"/>
      <c r="F2" s="4"/>
    </row>
    <row r="3" spans="1:6" ht="13.5" thickBot="1">
      <c r="A3" s="314" t="s">
        <v>491</v>
      </c>
      <c r="B3" s="315"/>
      <c r="C3" s="316"/>
      <c r="D3" s="316"/>
      <c r="E3" s="316"/>
      <c r="F3" s="4"/>
    </row>
    <row r="4" ht="12.75">
      <c r="A4" s="5"/>
    </row>
    <row r="5" ht="12.75">
      <c r="A5" s="144" t="s">
        <v>123</v>
      </c>
    </row>
    <row r="6" ht="13.5" thickBot="1">
      <c r="A6" s="2"/>
    </row>
    <row r="7" spans="1:9" s="61" customFormat="1" ht="13.5" customHeight="1">
      <c r="A7" s="62"/>
      <c r="B7" s="63"/>
      <c r="C7" s="64"/>
      <c r="D7" s="380" t="s">
        <v>260</v>
      </c>
      <c r="E7" s="381"/>
      <c r="F7" s="382"/>
      <c r="G7" s="383" t="s">
        <v>257</v>
      </c>
      <c r="H7" s="384"/>
      <c r="I7" s="385"/>
    </row>
    <row r="8" spans="1:9" s="61" customFormat="1" ht="13.5" thickBot="1">
      <c r="A8" s="66" t="s">
        <v>95</v>
      </c>
      <c r="B8" s="67" t="s">
        <v>96</v>
      </c>
      <c r="C8" s="68" t="s">
        <v>105</v>
      </c>
      <c r="D8" s="58" t="s">
        <v>262</v>
      </c>
      <c r="E8" s="69" t="s">
        <v>97</v>
      </c>
      <c r="F8" s="70" t="s">
        <v>110</v>
      </c>
      <c r="G8" s="71" t="s">
        <v>262</v>
      </c>
      <c r="H8" s="71" t="s">
        <v>97</v>
      </c>
      <c r="I8" s="72" t="s">
        <v>110</v>
      </c>
    </row>
    <row r="9" spans="1:9" s="61" customFormat="1" ht="12.75">
      <c r="A9" s="150"/>
      <c r="B9" s="151"/>
      <c r="C9" s="151"/>
      <c r="D9" s="73"/>
      <c r="E9" s="51"/>
      <c r="F9" s="75">
        <f>E9*D9</f>
        <v>0</v>
      </c>
      <c r="G9" s="148"/>
      <c r="H9" s="149"/>
      <c r="I9" s="78">
        <f>H9*G9</f>
        <v>0</v>
      </c>
    </row>
    <row r="10" spans="1:9" s="61" customFormat="1" ht="12.75">
      <c r="A10" s="150"/>
      <c r="B10" s="151"/>
      <c r="C10" s="151"/>
      <c r="D10" s="73"/>
      <c r="E10" s="74"/>
      <c r="F10" s="98">
        <f>E10*D10</f>
        <v>0</v>
      </c>
      <c r="G10" s="177"/>
      <c r="H10" s="149"/>
      <c r="I10" s="78">
        <f>H10*G10</f>
        <v>0</v>
      </c>
    </row>
    <row r="11" spans="1:9" s="61" customFormat="1" ht="12.75">
      <c r="A11" s="150"/>
      <c r="B11" s="151"/>
      <c r="C11" s="151"/>
      <c r="D11" s="73"/>
      <c r="E11" s="51"/>
      <c r="F11" s="75">
        <f>E11*D11</f>
        <v>0</v>
      </c>
      <c r="G11" s="289"/>
      <c r="H11" s="149"/>
      <c r="I11" s="78">
        <f>H11*G11</f>
        <v>0</v>
      </c>
    </row>
    <row r="12" spans="1:9" s="61" customFormat="1" ht="13.5" thickBot="1">
      <c r="A12" s="150"/>
      <c r="B12" s="151"/>
      <c r="C12" s="151"/>
      <c r="D12" s="73"/>
      <c r="E12" s="74"/>
      <c r="F12" s="98">
        <f>E12*D12</f>
        <v>0</v>
      </c>
      <c r="G12" s="156"/>
      <c r="H12" s="149"/>
      <c r="I12" s="78">
        <f>H12*G12</f>
        <v>0</v>
      </c>
    </row>
    <row r="13" spans="1:9" s="106" customFormat="1" ht="13.5" thickBot="1">
      <c r="A13" s="116"/>
      <c r="B13" s="115"/>
      <c r="C13" s="116"/>
      <c r="D13" s="116"/>
      <c r="E13" s="117"/>
      <c r="F13" s="100"/>
      <c r="G13" s="118"/>
      <c r="H13" s="102" t="s">
        <v>43</v>
      </c>
      <c r="I13" s="105">
        <f>SUM(I9:I12)</f>
        <v>0</v>
      </c>
    </row>
    <row r="14" spans="1:9" s="61" customFormat="1" ht="13.5" thickBot="1">
      <c r="A14" s="48"/>
      <c r="F14" s="114"/>
      <c r="G14" s="97"/>
      <c r="H14" s="102" t="s">
        <v>271</v>
      </c>
      <c r="I14" s="157"/>
    </row>
    <row r="15" spans="1:9" ht="13.5" thickBot="1">
      <c r="A15" s="4"/>
      <c r="B15" s="48"/>
      <c r="C15" s="48"/>
      <c r="D15" s="48"/>
      <c r="E15" s="80"/>
      <c r="F15" s="104"/>
      <c r="G15" s="100"/>
      <c r="H15" s="112" t="s">
        <v>266</v>
      </c>
      <c r="I15" s="113">
        <f>I14*I13</f>
        <v>0</v>
      </c>
    </row>
    <row r="16" spans="1:9" ht="12.75">
      <c r="A16" s="48"/>
      <c r="B16" s="48"/>
      <c r="C16" s="48"/>
      <c r="D16" s="48"/>
      <c r="E16" s="80"/>
      <c r="F16" s="80"/>
      <c r="G16" s="80"/>
      <c r="H16" s="37"/>
      <c r="I16" s="103"/>
    </row>
    <row r="17" spans="1:9" ht="12.75">
      <c r="A17" s="25" t="s">
        <v>104</v>
      </c>
      <c r="B17" s="48"/>
      <c r="C17" s="48"/>
      <c r="D17" s="48"/>
      <c r="E17" s="80"/>
      <c r="F17" s="80"/>
      <c r="G17" s="80"/>
      <c r="H17" s="37"/>
      <c r="I17" s="103"/>
    </row>
    <row r="18" spans="1:7" ht="13.5" thickBot="1">
      <c r="A18" s="48"/>
      <c r="B18" s="48"/>
      <c r="C18" s="48"/>
      <c r="D18" s="48"/>
      <c r="E18" s="48"/>
      <c r="F18" s="48"/>
      <c r="G18" s="48"/>
    </row>
    <row r="19" spans="1:9" s="61" customFormat="1" ht="13.5" customHeight="1">
      <c r="A19" s="94"/>
      <c r="B19" s="95"/>
      <c r="C19" s="64"/>
      <c r="D19" s="380" t="s">
        <v>260</v>
      </c>
      <c r="E19" s="381"/>
      <c r="F19" s="382"/>
      <c r="G19" s="383" t="s">
        <v>257</v>
      </c>
      <c r="H19" s="384"/>
      <c r="I19" s="385"/>
    </row>
    <row r="20" spans="1:9" s="61" customFormat="1" ht="13.5" thickBot="1">
      <c r="A20" s="391" t="s">
        <v>137</v>
      </c>
      <c r="B20" s="392"/>
      <c r="C20" s="68" t="s">
        <v>105</v>
      </c>
      <c r="D20" s="58" t="s">
        <v>106</v>
      </c>
      <c r="E20" s="69" t="s">
        <v>84</v>
      </c>
      <c r="F20" s="70" t="s">
        <v>110</v>
      </c>
      <c r="G20" s="71" t="s">
        <v>106</v>
      </c>
      <c r="H20" s="71" t="s">
        <v>84</v>
      </c>
      <c r="I20" s="72" t="s">
        <v>110</v>
      </c>
    </row>
    <row r="21" spans="1:9" s="61" customFormat="1" ht="12.75">
      <c r="A21" s="305"/>
      <c r="B21" s="307"/>
      <c r="C21" s="159" t="s">
        <v>111</v>
      </c>
      <c r="D21" s="88"/>
      <c r="E21" s="89"/>
      <c r="F21" s="89">
        <f>D21*E21</f>
        <v>0</v>
      </c>
      <c r="G21" s="159"/>
      <c r="H21" s="159"/>
      <c r="I21" s="90">
        <f>G21*H21</f>
        <v>0</v>
      </c>
    </row>
    <row r="22" spans="1:9" s="61" customFormat="1" ht="12.75">
      <c r="A22" s="309"/>
      <c r="B22" s="149"/>
      <c r="C22" s="151" t="s">
        <v>111</v>
      </c>
      <c r="D22" s="176"/>
      <c r="E22" s="51"/>
      <c r="F22" s="51">
        <f>D22*E22</f>
        <v>0</v>
      </c>
      <c r="G22" s="151"/>
      <c r="H22" s="151"/>
      <c r="I22" s="310">
        <f>G22*H22</f>
        <v>0</v>
      </c>
    </row>
    <row r="23" spans="1:9" s="61" customFormat="1" ht="12.75">
      <c r="A23" s="306"/>
      <c r="B23" s="307"/>
      <c r="C23" s="154" t="s">
        <v>111</v>
      </c>
      <c r="D23" s="91"/>
      <c r="E23" s="92"/>
      <c r="F23" s="92">
        <f>D23*E23</f>
        <v>0</v>
      </c>
      <c r="G23" s="154"/>
      <c r="H23" s="154"/>
      <c r="I23" s="110">
        <f>G23*H23</f>
        <v>0</v>
      </c>
    </row>
    <row r="24" spans="1:9" s="61" customFormat="1" ht="13.5" thickBot="1">
      <c r="A24" s="306"/>
      <c r="B24" s="308"/>
      <c r="C24" s="154" t="s">
        <v>111</v>
      </c>
      <c r="D24" s="91"/>
      <c r="E24" s="96"/>
      <c r="F24" s="92">
        <f>D24*E24</f>
        <v>0</v>
      </c>
      <c r="G24" s="154"/>
      <c r="H24" s="154"/>
      <c r="I24" s="93">
        <f>G24*H24</f>
        <v>0</v>
      </c>
    </row>
    <row r="25" spans="1:9" s="106" customFormat="1" ht="13.5" thickBot="1">
      <c r="A25" s="116"/>
      <c r="B25" s="115"/>
      <c r="C25" s="116"/>
      <c r="D25" s="116"/>
      <c r="E25" s="117"/>
      <c r="F25" s="100"/>
      <c r="G25" s="118"/>
      <c r="H25" s="102" t="s">
        <v>43</v>
      </c>
      <c r="I25" s="105">
        <f>SUM(I21:I24)</f>
        <v>0</v>
      </c>
    </row>
    <row r="26" spans="6:9" s="61" customFormat="1" ht="13.5" thickBot="1">
      <c r="F26" s="114"/>
      <c r="G26" s="97"/>
      <c r="H26" s="102" t="s">
        <v>271</v>
      </c>
      <c r="I26" s="157"/>
    </row>
    <row r="27" spans="1:9" ht="13.5" thickBot="1">
      <c r="A27" s="48"/>
      <c r="B27" s="48"/>
      <c r="C27" s="48"/>
      <c r="D27" s="48"/>
      <c r="E27" s="80"/>
      <c r="F27" s="104"/>
      <c r="G27" s="100"/>
      <c r="H27" s="112" t="s">
        <v>267</v>
      </c>
      <c r="I27" s="113">
        <f>I26*I25</f>
        <v>0</v>
      </c>
    </row>
    <row r="28" spans="1:7" s="61" customFormat="1" ht="12.75">
      <c r="A28" s="48"/>
      <c r="B28" s="48"/>
      <c r="C28" s="48"/>
      <c r="D28" s="48"/>
      <c r="E28" s="48"/>
      <c r="F28" s="48"/>
      <c r="G28" s="48"/>
    </row>
    <row r="29" spans="1:7" s="61" customFormat="1" ht="12.75">
      <c r="A29" s="48" t="s">
        <v>63</v>
      </c>
      <c r="B29" s="48"/>
      <c r="C29" s="48"/>
      <c r="D29" s="48"/>
      <c r="E29" s="48"/>
      <c r="F29" s="48"/>
      <c r="G29" s="48"/>
    </row>
    <row r="30" spans="1:7" s="61" customFormat="1" ht="13.5" thickBot="1">
      <c r="A30" s="48"/>
      <c r="B30" s="48"/>
      <c r="C30" s="48"/>
      <c r="D30" s="48"/>
      <c r="E30" s="48"/>
      <c r="F30" s="48"/>
      <c r="G30" s="48"/>
    </row>
    <row r="31" spans="1:9" s="61" customFormat="1" ht="13.5" customHeight="1">
      <c r="A31" s="62"/>
      <c r="B31" s="63"/>
      <c r="C31" s="64"/>
      <c r="D31" s="380" t="s">
        <v>260</v>
      </c>
      <c r="E31" s="388"/>
      <c r="F31" s="389"/>
      <c r="G31" s="383" t="s">
        <v>257</v>
      </c>
      <c r="H31" s="381"/>
      <c r="I31" s="390"/>
    </row>
    <row r="32" spans="1:9" s="61" customFormat="1" ht="13.5" thickBot="1">
      <c r="A32" s="66" t="s">
        <v>95</v>
      </c>
      <c r="B32" s="67" t="s">
        <v>96</v>
      </c>
      <c r="C32" s="68" t="s">
        <v>105</v>
      </c>
      <c r="D32" s="58" t="s">
        <v>262</v>
      </c>
      <c r="E32" s="69" t="s">
        <v>97</v>
      </c>
      <c r="F32" s="70" t="s">
        <v>110</v>
      </c>
      <c r="G32" s="71" t="s">
        <v>262</v>
      </c>
      <c r="H32" s="71" t="s">
        <v>97</v>
      </c>
      <c r="I32" s="72" t="s">
        <v>110</v>
      </c>
    </row>
    <row r="33" spans="1:9" s="61" customFormat="1" ht="12.75">
      <c r="A33" s="150"/>
      <c r="B33" s="151"/>
      <c r="C33" s="151"/>
      <c r="D33" s="73"/>
      <c r="E33" s="51"/>
      <c r="F33" s="75">
        <f>E33*D33</f>
        <v>0</v>
      </c>
      <c r="G33" s="148"/>
      <c r="H33" s="149"/>
      <c r="I33" s="78">
        <f>H33*G33</f>
        <v>0</v>
      </c>
    </row>
    <row r="34" spans="1:9" s="61" customFormat="1" ht="12.75">
      <c r="A34" s="150"/>
      <c r="B34" s="151"/>
      <c r="C34" s="151"/>
      <c r="D34" s="73"/>
      <c r="E34" s="74"/>
      <c r="F34" s="98">
        <f>E34*D34</f>
        <v>0</v>
      </c>
      <c r="G34" s="177"/>
      <c r="H34" s="149"/>
      <c r="I34" s="78">
        <f>H34*G34</f>
        <v>0</v>
      </c>
    </row>
    <row r="35" spans="1:9" s="61" customFormat="1" ht="12.75">
      <c r="A35" s="150"/>
      <c r="B35" s="151"/>
      <c r="C35" s="151"/>
      <c r="D35" s="73"/>
      <c r="E35" s="51"/>
      <c r="F35" s="75">
        <f>E35*D35</f>
        <v>0</v>
      </c>
      <c r="G35" s="177"/>
      <c r="H35" s="149"/>
      <c r="I35" s="78">
        <f>H35*G35</f>
        <v>0</v>
      </c>
    </row>
    <row r="36" spans="1:9" s="61" customFormat="1" ht="13.5" thickBot="1">
      <c r="A36" s="150"/>
      <c r="B36" s="151"/>
      <c r="C36" s="151"/>
      <c r="D36" s="73"/>
      <c r="E36" s="74"/>
      <c r="F36" s="75">
        <f>E36*D36</f>
        <v>0</v>
      </c>
      <c r="G36" s="179"/>
      <c r="H36" s="149"/>
      <c r="I36" s="78">
        <f>H36*G36</f>
        <v>0</v>
      </c>
    </row>
    <row r="37" spans="1:9" s="106" customFormat="1" ht="13.5" thickBot="1">
      <c r="A37" s="116"/>
      <c r="B37" s="115"/>
      <c r="C37" s="116"/>
      <c r="D37" s="116"/>
      <c r="E37" s="117"/>
      <c r="F37" s="100"/>
      <c r="G37" s="118"/>
      <c r="H37" s="102" t="s">
        <v>43</v>
      </c>
      <c r="I37" s="105">
        <f>SUM(I33:I36)</f>
        <v>0</v>
      </c>
    </row>
    <row r="38" spans="6:9" s="61" customFormat="1" ht="13.5" thickBot="1">
      <c r="F38" s="114"/>
      <c r="G38" s="97"/>
      <c r="H38" s="102" t="s">
        <v>279</v>
      </c>
      <c r="I38" s="157"/>
    </row>
    <row r="39" spans="1:9" ht="13.5" thickBot="1">
      <c r="A39" s="48"/>
      <c r="B39" s="48"/>
      <c r="C39" s="48"/>
      <c r="D39" s="48"/>
      <c r="E39" s="80"/>
      <c r="F39" s="104"/>
      <c r="G39" s="100"/>
      <c r="H39" s="112" t="s">
        <v>266</v>
      </c>
      <c r="I39" s="113">
        <f>I38*I37</f>
        <v>0</v>
      </c>
    </row>
    <row r="40" spans="1:7" s="61" customFormat="1" ht="12.75">
      <c r="A40" s="80"/>
      <c r="B40" s="81"/>
      <c r="C40" s="80"/>
      <c r="D40" s="82"/>
      <c r="E40" s="83"/>
      <c r="F40" s="84"/>
      <c r="G40" s="85"/>
    </row>
    <row r="41" spans="1:7" s="61" customFormat="1" ht="12.75">
      <c r="A41" s="48" t="s">
        <v>235</v>
      </c>
      <c r="B41" s="48"/>
      <c r="C41" s="48"/>
      <c r="D41" s="48"/>
      <c r="E41" s="48"/>
      <c r="F41" s="48"/>
      <c r="G41" s="48"/>
    </row>
    <row r="42" spans="1:7" s="61" customFormat="1" ht="13.5" thickBot="1">
      <c r="A42" s="48"/>
      <c r="B42" s="48"/>
      <c r="C42" s="48"/>
      <c r="D42" s="48"/>
      <c r="E42" s="48"/>
      <c r="F42" s="48"/>
      <c r="G42" s="48"/>
    </row>
    <row r="43" spans="1:9" s="61" customFormat="1" ht="13.5" customHeight="1">
      <c r="A43" s="62"/>
      <c r="B43" s="63" t="s">
        <v>254</v>
      </c>
      <c r="C43" s="64"/>
      <c r="D43" s="380" t="s">
        <v>260</v>
      </c>
      <c r="E43" s="388"/>
      <c r="F43" s="389"/>
      <c r="G43" s="383" t="s">
        <v>257</v>
      </c>
      <c r="H43" s="381"/>
      <c r="I43" s="390"/>
    </row>
    <row r="44" spans="1:9" s="61" customFormat="1" ht="13.5" thickBot="1">
      <c r="A44" s="66" t="s">
        <v>95</v>
      </c>
      <c r="B44" s="67" t="s">
        <v>263</v>
      </c>
      <c r="C44" s="68" t="s">
        <v>105</v>
      </c>
      <c r="D44" s="58" t="s">
        <v>259</v>
      </c>
      <c r="E44" s="69" t="s">
        <v>261</v>
      </c>
      <c r="F44" s="70" t="s">
        <v>110</v>
      </c>
      <c r="G44" s="71" t="s">
        <v>258</v>
      </c>
      <c r="H44" s="71" t="s">
        <v>261</v>
      </c>
      <c r="I44" s="72" t="s">
        <v>110</v>
      </c>
    </row>
    <row r="45" spans="1:9" s="61" customFormat="1" ht="12.75">
      <c r="A45" s="161"/>
      <c r="B45" s="86" t="s">
        <v>255</v>
      </c>
      <c r="C45" s="159" t="s">
        <v>111</v>
      </c>
      <c r="D45" s="88">
        <v>250</v>
      </c>
      <c r="E45" s="89">
        <v>0.51</v>
      </c>
      <c r="F45" s="89">
        <f>D45*E45</f>
        <v>127.5</v>
      </c>
      <c r="G45" s="159"/>
      <c r="H45" s="159"/>
      <c r="I45" s="90">
        <f>G45*H45</f>
        <v>0</v>
      </c>
    </row>
    <row r="46" spans="1:9" s="61" customFormat="1" ht="13.5" thickBot="1">
      <c r="A46" s="161"/>
      <c r="B46" s="86" t="s">
        <v>256</v>
      </c>
      <c r="C46" s="154" t="s">
        <v>111</v>
      </c>
      <c r="D46" s="91">
        <v>250</v>
      </c>
      <c r="E46" s="96">
        <v>0.75</v>
      </c>
      <c r="F46" s="92">
        <f>D46*E46</f>
        <v>187.5</v>
      </c>
      <c r="G46" s="154"/>
      <c r="H46" s="154"/>
      <c r="I46" s="93">
        <f>G46*H46</f>
        <v>0</v>
      </c>
    </row>
    <row r="47" spans="1:9" s="106" customFormat="1" ht="13.5" thickBot="1">
      <c r="A47" s="116"/>
      <c r="B47" s="115"/>
      <c r="C47" s="116"/>
      <c r="D47" s="116"/>
      <c r="E47" s="117"/>
      <c r="F47" s="100"/>
      <c r="G47" s="118"/>
      <c r="H47" s="102" t="s">
        <v>43</v>
      </c>
      <c r="I47" s="105">
        <f>SUM(I45:I46)</f>
        <v>0</v>
      </c>
    </row>
    <row r="48" spans="6:9" s="61" customFormat="1" ht="13.5" thickBot="1">
      <c r="F48" s="114"/>
      <c r="G48" s="97"/>
      <c r="H48" s="102" t="s">
        <v>279</v>
      </c>
      <c r="I48" s="157"/>
    </row>
    <row r="49" spans="1:9" ht="13.5" thickBot="1">
      <c r="A49" s="48"/>
      <c r="B49" s="48"/>
      <c r="C49" s="48"/>
      <c r="D49" s="48"/>
      <c r="E49" s="80"/>
      <c r="F49" s="104"/>
      <c r="G49" s="100"/>
      <c r="H49" s="112" t="s">
        <v>268</v>
      </c>
      <c r="I49" s="113">
        <f>I48*I47</f>
        <v>0</v>
      </c>
    </row>
    <row r="50" s="61" customFormat="1" ht="12.75"/>
    <row r="51" s="61" customFormat="1" ht="12.75">
      <c r="A51" s="61" t="s">
        <v>264</v>
      </c>
    </row>
    <row r="52" s="61" customFormat="1" ht="13.5" thickBot="1"/>
    <row r="53" spans="1:9" s="61" customFormat="1" ht="13.5" customHeight="1">
      <c r="A53" s="62"/>
      <c r="B53" s="63"/>
      <c r="C53" s="64"/>
      <c r="D53" s="380" t="s">
        <v>260</v>
      </c>
      <c r="E53" s="388"/>
      <c r="F53" s="389"/>
      <c r="G53" s="383" t="s">
        <v>257</v>
      </c>
      <c r="H53" s="381"/>
      <c r="I53" s="390"/>
    </row>
    <row r="54" spans="1:9" s="61" customFormat="1" ht="13.5" thickBot="1">
      <c r="A54" s="66" t="s">
        <v>95</v>
      </c>
      <c r="B54" s="67" t="s">
        <v>96</v>
      </c>
      <c r="C54" s="68" t="s">
        <v>105</v>
      </c>
      <c r="D54" s="58" t="s">
        <v>65</v>
      </c>
      <c r="E54" s="69" t="s">
        <v>265</v>
      </c>
      <c r="F54" s="70" t="s">
        <v>110</v>
      </c>
      <c r="G54" s="71" t="s">
        <v>65</v>
      </c>
      <c r="H54" s="71" t="s">
        <v>84</v>
      </c>
      <c r="I54" s="72" t="s">
        <v>110</v>
      </c>
    </row>
    <row r="55" spans="1:9" s="61" customFormat="1" ht="12.75">
      <c r="A55" s="150"/>
      <c r="B55" s="151"/>
      <c r="C55" s="151"/>
      <c r="D55" s="73"/>
      <c r="E55" s="74">
        <v>129</v>
      </c>
      <c r="F55" s="75">
        <f>E55*D55</f>
        <v>0</v>
      </c>
      <c r="G55" s="148"/>
      <c r="H55" s="149"/>
      <c r="I55" s="78">
        <f>H55*G55</f>
        <v>0</v>
      </c>
    </row>
    <row r="56" spans="1:9" s="61" customFormat="1" ht="12.75">
      <c r="A56" s="150"/>
      <c r="B56" s="151"/>
      <c r="C56" s="151"/>
      <c r="D56" s="73"/>
      <c r="E56" s="74">
        <v>129</v>
      </c>
      <c r="F56" s="98">
        <f>E56*D56</f>
        <v>0</v>
      </c>
      <c r="G56" s="177"/>
      <c r="H56" s="149"/>
      <c r="I56" s="78">
        <f>H56*G56</f>
        <v>0</v>
      </c>
    </row>
    <row r="57" spans="1:9" s="61" customFormat="1" ht="12.75">
      <c r="A57" s="150"/>
      <c r="B57" s="151"/>
      <c r="C57" s="151"/>
      <c r="D57" s="73"/>
      <c r="E57" s="74">
        <v>129</v>
      </c>
      <c r="F57" s="75">
        <f>E57*D57</f>
        <v>0</v>
      </c>
      <c r="G57" s="177"/>
      <c r="H57" s="149"/>
      <c r="I57" s="78">
        <f>H57*G57</f>
        <v>0</v>
      </c>
    </row>
    <row r="58" spans="1:9" s="61" customFormat="1" ht="13.5" thickBot="1">
      <c r="A58" s="311"/>
      <c r="B58" s="151"/>
      <c r="C58" s="151"/>
      <c r="D58" s="73"/>
      <c r="E58" s="74">
        <v>129</v>
      </c>
      <c r="F58" s="75">
        <f>E58*D58</f>
        <v>0</v>
      </c>
      <c r="G58" s="179"/>
      <c r="H58" s="149"/>
      <c r="I58" s="78">
        <f>H58*G58</f>
        <v>0</v>
      </c>
    </row>
    <row r="59" spans="1:9" s="106" customFormat="1" ht="13.5" thickBot="1">
      <c r="A59" s="80" t="s">
        <v>64</v>
      </c>
      <c r="B59" s="115"/>
      <c r="C59" s="116"/>
      <c r="D59" s="116"/>
      <c r="E59" s="117"/>
      <c r="F59" s="100"/>
      <c r="G59" s="118"/>
      <c r="H59" s="102" t="s">
        <v>43</v>
      </c>
      <c r="I59" s="105">
        <f>SUM(I55:I58)</f>
        <v>0</v>
      </c>
    </row>
    <row r="60" spans="6:9" s="61" customFormat="1" ht="13.5" thickBot="1">
      <c r="F60" s="114"/>
      <c r="G60" s="97"/>
      <c r="H60" s="102" t="s">
        <v>271</v>
      </c>
      <c r="I60" s="157"/>
    </row>
    <row r="61" spans="1:9" ht="13.5" thickBot="1">
      <c r="A61" s="48"/>
      <c r="B61" s="48"/>
      <c r="C61" s="48"/>
      <c r="D61" s="48"/>
      <c r="E61" s="80"/>
      <c r="F61" s="104"/>
      <c r="G61" s="100"/>
      <c r="H61" s="112" t="s">
        <v>269</v>
      </c>
      <c r="I61" s="113">
        <f>I60*I59</f>
        <v>0</v>
      </c>
    </row>
    <row r="62" spans="2:7" s="61" customFormat="1" ht="12.75">
      <c r="B62" s="81"/>
      <c r="C62" s="80"/>
      <c r="D62" s="82"/>
      <c r="E62" s="83"/>
      <c r="F62" s="84"/>
      <c r="G62" s="85"/>
    </row>
    <row r="63" spans="1:7" s="61" customFormat="1" ht="12.75">
      <c r="A63" s="48" t="s">
        <v>78</v>
      </c>
      <c r="B63" s="48"/>
      <c r="C63" s="48"/>
      <c r="D63" s="48"/>
      <c r="E63" s="48"/>
      <c r="F63" s="48"/>
      <c r="G63" s="48"/>
    </row>
    <row r="64" spans="1:7" s="61" customFormat="1" ht="13.5" thickBot="1">
      <c r="A64" s="48"/>
      <c r="B64" s="48"/>
      <c r="C64" s="48"/>
      <c r="D64" s="48"/>
      <c r="E64" s="48"/>
      <c r="F64" s="48"/>
      <c r="G64" s="48"/>
    </row>
    <row r="65" spans="1:9" s="61" customFormat="1" ht="13.5" customHeight="1">
      <c r="A65" s="62"/>
      <c r="B65" s="63"/>
      <c r="C65" s="64"/>
      <c r="D65" s="380" t="s">
        <v>260</v>
      </c>
      <c r="E65" s="388"/>
      <c r="F65" s="389"/>
      <c r="G65" s="383" t="s">
        <v>257</v>
      </c>
      <c r="H65" s="381"/>
      <c r="I65" s="390"/>
    </row>
    <row r="66" spans="1:9" s="61" customFormat="1" ht="13.5" thickBot="1">
      <c r="A66" s="66" t="s">
        <v>95</v>
      </c>
      <c r="B66" s="67" t="s">
        <v>96</v>
      </c>
      <c r="C66" s="68" t="s">
        <v>105</v>
      </c>
      <c r="D66" s="58" t="s">
        <v>65</v>
      </c>
      <c r="E66" s="69" t="s">
        <v>265</v>
      </c>
      <c r="F66" s="70" t="s">
        <v>110</v>
      </c>
      <c r="G66" s="71" t="s">
        <v>65</v>
      </c>
      <c r="H66" s="71" t="s">
        <v>84</v>
      </c>
      <c r="I66" s="72" t="s">
        <v>110</v>
      </c>
    </row>
    <row r="67" spans="1:9" s="61" customFormat="1" ht="12.75">
      <c r="A67" s="150"/>
      <c r="B67" s="151"/>
      <c r="C67" s="151"/>
      <c r="D67" s="73"/>
      <c r="E67" s="74">
        <v>66</v>
      </c>
      <c r="F67" s="75">
        <f>E67*D67</f>
        <v>0</v>
      </c>
      <c r="G67" s="148"/>
      <c r="H67" s="149"/>
      <c r="I67" s="78">
        <f>H67*G67</f>
        <v>0</v>
      </c>
    </row>
    <row r="68" spans="1:9" s="61" customFormat="1" ht="12.75">
      <c r="A68" s="150"/>
      <c r="B68" s="151"/>
      <c r="C68" s="151"/>
      <c r="D68" s="73"/>
      <c r="E68" s="74">
        <v>66</v>
      </c>
      <c r="F68" s="98">
        <f>E68*D68</f>
        <v>0</v>
      </c>
      <c r="G68" s="177"/>
      <c r="H68" s="149"/>
      <c r="I68" s="78">
        <f>H68*G68</f>
        <v>0</v>
      </c>
    </row>
    <row r="69" spans="1:9" s="61" customFormat="1" ht="12.75">
      <c r="A69" s="150"/>
      <c r="B69" s="151"/>
      <c r="C69" s="151"/>
      <c r="D69" s="73"/>
      <c r="E69" s="74">
        <v>66</v>
      </c>
      <c r="F69" s="75">
        <f>E69*D69</f>
        <v>0</v>
      </c>
      <c r="G69" s="177"/>
      <c r="H69" s="149"/>
      <c r="I69" s="78">
        <f>H69*G69</f>
        <v>0</v>
      </c>
    </row>
    <row r="70" spans="1:9" s="61" customFormat="1" ht="13.5" thickBot="1">
      <c r="A70" s="311"/>
      <c r="B70" s="151"/>
      <c r="C70" s="151"/>
      <c r="D70" s="73"/>
      <c r="E70" s="74">
        <v>66</v>
      </c>
      <c r="F70" s="75">
        <f>E70*D70</f>
        <v>0</v>
      </c>
      <c r="G70" s="179"/>
      <c r="H70" s="149"/>
      <c r="I70" s="78">
        <f>H70*G70</f>
        <v>0</v>
      </c>
    </row>
    <row r="71" spans="1:9" s="106" customFormat="1" ht="13.5" thickBot="1">
      <c r="A71" s="80" t="s">
        <v>64</v>
      </c>
      <c r="B71" s="115"/>
      <c r="C71" s="116"/>
      <c r="D71" s="116"/>
      <c r="E71" s="117"/>
      <c r="F71" s="100"/>
      <c r="G71" s="118"/>
      <c r="H71" s="102" t="s">
        <v>43</v>
      </c>
      <c r="I71" s="105">
        <f>SUM(I67:I70)</f>
        <v>0</v>
      </c>
    </row>
    <row r="72" spans="6:9" s="61" customFormat="1" ht="13.5" thickBot="1">
      <c r="F72" s="114"/>
      <c r="G72" s="97"/>
      <c r="H72" s="102" t="s">
        <v>271</v>
      </c>
      <c r="I72" s="157"/>
    </row>
    <row r="73" spans="1:9" ht="13.5" thickBot="1">
      <c r="A73" s="48"/>
      <c r="B73" s="48"/>
      <c r="C73" s="48"/>
      <c r="D73" s="48"/>
      <c r="E73" s="80"/>
      <c r="F73" s="104"/>
      <c r="G73" s="100"/>
      <c r="H73" s="112" t="s">
        <v>270</v>
      </c>
      <c r="I73" s="113">
        <f>I72*I71</f>
        <v>0</v>
      </c>
    </row>
    <row r="74" spans="2:5" s="61" customFormat="1" ht="13.5" thickBot="1">
      <c r="B74" s="81"/>
      <c r="C74" s="80"/>
      <c r="D74" s="82"/>
      <c r="E74" s="83"/>
    </row>
    <row r="75" spans="6:9" ht="13.5" thickBot="1">
      <c r="F75" s="104"/>
      <c r="G75" s="29"/>
      <c r="H75" s="367" t="s">
        <v>441</v>
      </c>
      <c r="I75" s="105">
        <f>I73+I61+I49+I39+I27+I15</f>
        <v>0</v>
      </c>
    </row>
  </sheetData>
  <sheetProtection/>
  <mergeCells count="13">
    <mergeCell ref="A20:B20"/>
    <mergeCell ref="D31:F31"/>
    <mergeCell ref="G31:I31"/>
    <mergeCell ref="D43:F43"/>
    <mergeCell ref="G43:I43"/>
    <mergeCell ref="D53:F53"/>
    <mergeCell ref="G53:I53"/>
    <mergeCell ref="D65:F65"/>
    <mergeCell ref="G65:I65"/>
    <mergeCell ref="D7:F7"/>
    <mergeCell ref="G7:I7"/>
    <mergeCell ref="D19:F19"/>
    <mergeCell ref="G19:I19"/>
  </mergeCells>
  <printOptions horizontalCentered="1"/>
  <pageMargins left="0.5" right="0.5" top="1" bottom="0.75" header="0.3" footer="0.3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0" customWidth="1"/>
    <col min="3" max="3" width="15.83203125" style="0" customWidth="1"/>
    <col min="4" max="9" width="12.83203125" style="0" customWidth="1"/>
  </cols>
  <sheetData>
    <row r="1" spans="1:9" ht="13.5" thickBot="1">
      <c r="A1" s="13" t="s">
        <v>98</v>
      </c>
      <c r="B1" s="3" t="s">
        <v>142</v>
      </c>
      <c r="C1" s="1"/>
      <c r="D1" s="1"/>
      <c r="G1" s="1"/>
      <c r="H1" s="13" t="s">
        <v>99</v>
      </c>
      <c r="I1" s="22" t="s">
        <v>426</v>
      </c>
    </row>
    <row r="2" spans="1:7" ht="12.75">
      <c r="A2" s="2"/>
      <c r="B2" s="25" t="s">
        <v>92</v>
      </c>
      <c r="C2" s="1"/>
      <c r="D2" s="1"/>
      <c r="E2" s="1"/>
      <c r="F2" s="4"/>
      <c r="G2" s="1"/>
    </row>
    <row r="3" spans="1:7" ht="12.75">
      <c r="A3" s="2"/>
      <c r="B3" s="25"/>
      <c r="C3" s="1"/>
      <c r="D3" s="1"/>
      <c r="E3" s="1"/>
      <c r="F3" s="4"/>
      <c r="G3" s="1"/>
    </row>
    <row r="4" s="1" customFormat="1" ht="12.75">
      <c r="A4" s="144" t="s">
        <v>123</v>
      </c>
    </row>
    <row r="5" s="1" customFormat="1" ht="13.5" thickBot="1">
      <c r="A5" s="2"/>
    </row>
    <row r="6" spans="1:9" s="61" customFormat="1" ht="13.5" customHeight="1">
      <c r="A6" s="62"/>
      <c r="B6" s="63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s="61" customFormat="1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s="61" customFormat="1" ht="13.5" thickBot="1">
      <c r="A8" s="150"/>
      <c r="B8" s="50" t="s">
        <v>120</v>
      </c>
      <c r="C8" s="151"/>
      <c r="D8" s="73">
        <v>10</v>
      </c>
      <c r="E8" s="74">
        <v>65</v>
      </c>
      <c r="F8" s="98">
        <f>E8*D8</f>
        <v>650</v>
      </c>
      <c r="G8" s="156"/>
      <c r="H8" s="149"/>
      <c r="I8" s="78">
        <f>H8*G8</f>
        <v>0</v>
      </c>
    </row>
    <row r="9" spans="1:9" s="106" customFormat="1" ht="13.5" thickBot="1">
      <c r="A9" s="116"/>
      <c r="B9" s="115"/>
      <c r="C9" s="116"/>
      <c r="D9" s="116"/>
      <c r="E9" s="117"/>
      <c r="F9" s="100"/>
      <c r="G9" s="118"/>
      <c r="H9" s="102" t="s">
        <v>43</v>
      </c>
      <c r="I9" s="105">
        <f>SUM(I8:I8)</f>
        <v>0</v>
      </c>
    </row>
    <row r="10" spans="1:9" s="61" customFormat="1" ht="13.5" thickBot="1">
      <c r="A10" s="48"/>
      <c r="F10" s="114"/>
      <c r="G10" s="97"/>
      <c r="H10" s="102" t="s">
        <v>271</v>
      </c>
      <c r="I10" s="157"/>
    </row>
    <row r="11" spans="1:9" s="1" customFormat="1" ht="13.5" thickBot="1">
      <c r="A11" s="4"/>
      <c r="B11" s="48"/>
      <c r="C11" s="48"/>
      <c r="D11" s="48"/>
      <c r="E11" s="80"/>
      <c r="F11" s="104"/>
      <c r="G11" s="100"/>
      <c r="H11" s="112" t="s">
        <v>266</v>
      </c>
      <c r="I11" s="113">
        <f>I10*I9</f>
        <v>0</v>
      </c>
    </row>
    <row r="12" spans="1:9" s="1" customFormat="1" ht="12.75">
      <c r="A12" s="48"/>
      <c r="B12" s="48"/>
      <c r="C12" s="48"/>
      <c r="D12" s="48"/>
      <c r="E12" s="80"/>
      <c r="F12" s="80"/>
      <c r="G12" s="80"/>
      <c r="H12" s="37"/>
      <c r="I12" s="103"/>
    </row>
    <row r="13" spans="1:9" s="1" customFormat="1" ht="12.75">
      <c r="A13" s="25" t="s">
        <v>104</v>
      </c>
      <c r="B13" s="48"/>
      <c r="C13" s="48"/>
      <c r="D13" s="48"/>
      <c r="E13" s="80"/>
      <c r="F13" s="80"/>
      <c r="G13" s="80"/>
      <c r="H13" s="37"/>
      <c r="I13" s="103"/>
    </row>
    <row r="14" spans="1:7" s="1" customFormat="1" ht="13.5" thickBot="1">
      <c r="A14" s="48"/>
      <c r="B14" s="48"/>
      <c r="C14" s="48"/>
      <c r="D14" s="48"/>
      <c r="E14" s="48"/>
      <c r="F14" s="48"/>
      <c r="G14" s="48"/>
    </row>
    <row r="15" spans="1:9" s="61" customFormat="1" ht="13.5" customHeight="1">
      <c r="A15" s="94"/>
      <c r="B15" s="95"/>
      <c r="C15" s="64"/>
      <c r="D15" s="380" t="s">
        <v>260</v>
      </c>
      <c r="E15" s="381"/>
      <c r="F15" s="382"/>
      <c r="G15" s="383" t="s">
        <v>257</v>
      </c>
      <c r="H15" s="384"/>
      <c r="I15" s="385"/>
    </row>
    <row r="16" spans="1:9" s="61" customFormat="1" ht="13.5" thickBot="1">
      <c r="A16" s="391" t="s">
        <v>137</v>
      </c>
      <c r="B16" s="392"/>
      <c r="C16" s="68" t="s">
        <v>105</v>
      </c>
      <c r="D16" s="58" t="s">
        <v>106</v>
      </c>
      <c r="E16" s="69" t="s">
        <v>84</v>
      </c>
      <c r="F16" s="70" t="s">
        <v>110</v>
      </c>
      <c r="G16" s="71" t="s">
        <v>106</v>
      </c>
      <c r="H16" s="71" t="s">
        <v>84</v>
      </c>
      <c r="I16" s="72" t="s">
        <v>110</v>
      </c>
    </row>
    <row r="17" spans="1:9" s="61" customFormat="1" ht="12.75">
      <c r="A17" s="24" t="s">
        <v>193</v>
      </c>
      <c r="B17" s="121"/>
      <c r="C17" s="169"/>
      <c r="D17" s="122">
        <v>1</v>
      </c>
      <c r="E17" s="7">
        <v>10</v>
      </c>
      <c r="F17" s="92">
        <f aca="true" t="shared" si="0" ref="F17:F24">D17*E17</f>
        <v>10</v>
      </c>
      <c r="G17" s="171"/>
      <c r="H17" s="171"/>
      <c r="I17" s="110">
        <f aca="true" t="shared" si="1" ref="I17:I24">G17*H17</f>
        <v>0</v>
      </c>
    </row>
    <row r="18" spans="1:9" s="61" customFormat="1" ht="12.75">
      <c r="A18" s="24" t="s">
        <v>278</v>
      </c>
      <c r="B18" s="121"/>
      <c r="C18" s="169"/>
      <c r="D18" s="122">
        <v>1</v>
      </c>
      <c r="E18" s="7">
        <v>30</v>
      </c>
      <c r="F18" s="92">
        <f t="shared" si="0"/>
        <v>30</v>
      </c>
      <c r="G18" s="171"/>
      <c r="H18" s="171"/>
      <c r="I18" s="110">
        <f t="shared" si="1"/>
        <v>0</v>
      </c>
    </row>
    <row r="19" spans="1:9" s="61" customFormat="1" ht="12.75">
      <c r="A19" s="24" t="s">
        <v>12</v>
      </c>
      <c r="B19" s="119"/>
      <c r="C19" s="170"/>
      <c r="D19" s="123">
        <v>1</v>
      </c>
      <c r="E19" s="7">
        <v>65</v>
      </c>
      <c r="F19" s="92">
        <f t="shared" si="0"/>
        <v>65</v>
      </c>
      <c r="G19" s="172"/>
      <c r="H19" s="172"/>
      <c r="I19" s="110">
        <f t="shared" si="1"/>
        <v>0</v>
      </c>
    </row>
    <row r="20" spans="1:9" s="61" customFormat="1" ht="12.75">
      <c r="A20" s="24" t="s">
        <v>17</v>
      </c>
      <c r="B20" s="119"/>
      <c r="C20" s="170"/>
      <c r="D20" s="123">
        <v>1</v>
      </c>
      <c r="E20" s="7">
        <v>30</v>
      </c>
      <c r="F20" s="92">
        <f t="shared" si="0"/>
        <v>30</v>
      </c>
      <c r="G20" s="172"/>
      <c r="H20" s="172"/>
      <c r="I20" s="110">
        <f t="shared" si="1"/>
        <v>0</v>
      </c>
    </row>
    <row r="21" spans="1:9" s="61" customFormat="1" ht="12.75">
      <c r="A21" s="24" t="s">
        <v>13</v>
      </c>
      <c r="B21" s="119"/>
      <c r="C21" s="170"/>
      <c r="D21" s="123">
        <v>1</v>
      </c>
      <c r="E21" s="7">
        <v>10</v>
      </c>
      <c r="F21" s="92">
        <f t="shared" si="0"/>
        <v>10</v>
      </c>
      <c r="G21" s="172"/>
      <c r="H21" s="172"/>
      <c r="I21" s="110">
        <f t="shared" si="1"/>
        <v>0</v>
      </c>
    </row>
    <row r="22" spans="1:9" s="61" customFormat="1" ht="12.75">
      <c r="A22" s="24" t="s">
        <v>11</v>
      </c>
      <c r="B22" s="119"/>
      <c r="C22" s="170"/>
      <c r="D22" s="123">
        <v>1</v>
      </c>
      <c r="E22" s="7">
        <v>65</v>
      </c>
      <c r="F22" s="92">
        <f t="shared" si="0"/>
        <v>65</v>
      </c>
      <c r="G22" s="172"/>
      <c r="H22" s="172"/>
      <c r="I22" s="110">
        <f t="shared" si="1"/>
        <v>0</v>
      </c>
    </row>
    <row r="23" spans="1:9" s="61" customFormat="1" ht="12.75">
      <c r="A23" s="49" t="s">
        <v>331</v>
      </c>
      <c r="B23" s="108"/>
      <c r="C23" s="154" t="s">
        <v>111</v>
      </c>
      <c r="D23" s="91">
        <v>1</v>
      </c>
      <c r="E23" s="51">
        <v>20</v>
      </c>
      <c r="F23" s="92">
        <f t="shared" si="0"/>
        <v>20</v>
      </c>
      <c r="G23" s="154"/>
      <c r="H23" s="154"/>
      <c r="I23" s="110">
        <f t="shared" si="1"/>
        <v>0</v>
      </c>
    </row>
    <row r="24" spans="1:9" s="61" customFormat="1" ht="13.5" thickBot="1">
      <c r="A24" s="142" t="s">
        <v>14</v>
      </c>
      <c r="B24" s="108"/>
      <c r="C24" s="154" t="s">
        <v>111</v>
      </c>
      <c r="D24" s="91">
        <v>1</v>
      </c>
      <c r="E24" s="51">
        <v>25</v>
      </c>
      <c r="F24" s="92">
        <f t="shared" si="0"/>
        <v>25</v>
      </c>
      <c r="G24" s="154"/>
      <c r="H24" s="154"/>
      <c r="I24" s="93">
        <f t="shared" si="1"/>
        <v>0</v>
      </c>
    </row>
    <row r="25" spans="1:9" s="106" customFormat="1" ht="13.5" thickBot="1">
      <c r="A25" s="116" t="s">
        <v>330</v>
      </c>
      <c r="B25" s="115"/>
      <c r="C25" s="116"/>
      <c r="D25" s="116"/>
      <c r="E25" s="117"/>
      <c r="F25" s="100"/>
      <c r="G25" s="118"/>
      <c r="H25" s="143" t="s">
        <v>43</v>
      </c>
      <c r="I25" s="105">
        <f>SUM(I17:I24)</f>
        <v>0</v>
      </c>
    </row>
    <row r="26" spans="1:9" s="61" customFormat="1" ht="13.5" thickBot="1">
      <c r="A26" s="131"/>
      <c r="F26" s="114"/>
      <c r="G26" s="97"/>
      <c r="H26" s="102" t="s">
        <v>271</v>
      </c>
      <c r="I26" s="157"/>
    </row>
    <row r="27" spans="2:9" s="1" customFormat="1" ht="13.5" thickBot="1">
      <c r="B27" s="48"/>
      <c r="C27" s="48"/>
      <c r="D27" s="48"/>
      <c r="E27" s="80"/>
      <c r="F27" s="104"/>
      <c r="G27" s="100"/>
      <c r="H27" s="112" t="s">
        <v>267</v>
      </c>
      <c r="I27" s="113">
        <f>I26*I25</f>
        <v>0</v>
      </c>
    </row>
    <row r="28" spans="1:7" s="61" customFormat="1" ht="12.75">
      <c r="A28" s="48"/>
      <c r="B28" s="48"/>
      <c r="C28" s="48"/>
      <c r="D28" s="48"/>
      <c r="E28" s="48"/>
      <c r="F28" s="48"/>
      <c r="G28" s="48"/>
    </row>
    <row r="29" spans="1:7" s="61" customFormat="1" ht="12.75">
      <c r="A29" s="48" t="s">
        <v>63</v>
      </c>
      <c r="B29" s="48"/>
      <c r="C29" s="48"/>
      <c r="D29" s="48"/>
      <c r="E29" s="48"/>
      <c r="F29" s="48"/>
      <c r="G29" s="48"/>
    </row>
    <row r="30" spans="1:7" s="61" customFormat="1" ht="13.5" thickBot="1">
      <c r="A30" s="48"/>
      <c r="B30" s="48"/>
      <c r="C30" s="48"/>
      <c r="D30" s="48"/>
      <c r="E30" s="48"/>
      <c r="F30" s="48"/>
      <c r="G30" s="48"/>
    </row>
    <row r="31" spans="1:9" s="61" customFormat="1" ht="13.5" customHeight="1">
      <c r="A31" s="62"/>
      <c r="B31" s="63"/>
      <c r="C31" s="64"/>
      <c r="D31" s="380" t="s">
        <v>260</v>
      </c>
      <c r="E31" s="388"/>
      <c r="F31" s="389"/>
      <c r="G31" s="383" t="s">
        <v>257</v>
      </c>
      <c r="H31" s="381"/>
      <c r="I31" s="390"/>
    </row>
    <row r="32" spans="1:9" s="61" customFormat="1" ht="13.5" thickBot="1">
      <c r="A32" s="66" t="s">
        <v>95</v>
      </c>
      <c r="B32" s="67" t="s">
        <v>96</v>
      </c>
      <c r="C32" s="68" t="s">
        <v>105</v>
      </c>
      <c r="D32" s="58" t="s">
        <v>262</v>
      </c>
      <c r="E32" s="69" t="s">
        <v>97</v>
      </c>
      <c r="F32" s="70" t="s">
        <v>110</v>
      </c>
      <c r="G32" s="71" t="s">
        <v>262</v>
      </c>
      <c r="H32" s="71" t="s">
        <v>97</v>
      </c>
      <c r="I32" s="72" t="s">
        <v>110</v>
      </c>
    </row>
    <row r="33" spans="1:9" s="61" customFormat="1" ht="13.5" thickBot="1">
      <c r="A33" s="150"/>
      <c r="B33" s="50" t="s">
        <v>120</v>
      </c>
      <c r="C33" s="151"/>
      <c r="D33" s="73">
        <v>4</v>
      </c>
      <c r="E33" s="74">
        <v>65</v>
      </c>
      <c r="F33" s="75">
        <f>E33*D33</f>
        <v>260</v>
      </c>
      <c r="G33" s="76"/>
      <c r="H33" s="77"/>
      <c r="I33" s="78">
        <f>H33*G33</f>
        <v>0</v>
      </c>
    </row>
    <row r="34" spans="1:9" s="106" customFormat="1" ht="13.5" thickBot="1">
      <c r="A34" s="116"/>
      <c r="B34" s="115"/>
      <c r="C34" s="116"/>
      <c r="D34" s="116"/>
      <c r="E34" s="117"/>
      <c r="F34" s="100"/>
      <c r="G34" s="118"/>
      <c r="H34" s="102" t="s">
        <v>43</v>
      </c>
      <c r="I34" s="105">
        <f>SUM(I33:I33)</f>
        <v>0</v>
      </c>
    </row>
    <row r="35" spans="6:9" s="61" customFormat="1" ht="13.5" thickBot="1">
      <c r="F35" s="114"/>
      <c r="G35" s="97"/>
      <c r="H35" s="102" t="s">
        <v>279</v>
      </c>
      <c r="I35" s="157"/>
    </row>
    <row r="36" spans="1:9" s="1" customFormat="1" ht="13.5" thickBot="1">
      <c r="A36" s="48"/>
      <c r="B36" s="48"/>
      <c r="C36" s="48"/>
      <c r="D36" s="48"/>
      <c r="E36" s="80"/>
      <c r="F36" s="104"/>
      <c r="G36" s="100"/>
      <c r="H36" s="112" t="s">
        <v>266</v>
      </c>
      <c r="I36" s="113">
        <f>I35*I34</f>
        <v>0</v>
      </c>
    </row>
    <row r="37" spans="1:7" s="61" customFormat="1" ht="12.75">
      <c r="A37" s="80"/>
      <c r="B37" s="81"/>
      <c r="C37" s="80"/>
      <c r="D37" s="82"/>
      <c r="E37" s="83"/>
      <c r="F37" s="84"/>
      <c r="G37" s="85"/>
    </row>
    <row r="38" spans="1:7" s="61" customFormat="1" ht="12.75">
      <c r="A38" s="48" t="s">
        <v>235</v>
      </c>
      <c r="B38" s="48"/>
      <c r="C38" s="48"/>
      <c r="D38" s="48"/>
      <c r="E38" s="48"/>
      <c r="F38" s="48"/>
      <c r="G38" s="48"/>
    </row>
    <row r="39" spans="1:7" s="61" customFormat="1" ht="13.5" thickBot="1">
      <c r="A39" s="48"/>
      <c r="B39" s="48"/>
      <c r="C39" s="48"/>
      <c r="D39" s="48"/>
      <c r="E39" s="48"/>
      <c r="F39" s="48"/>
      <c r="G39" s="48"/>
    </row>
    <row r="40" spans="1:9" s="61" customFormat="1" ht="13.5" customHeight="1">
      <c r="A40" s="62"/>
      <c r="B40" s="63" t="s">
        <v>254</v>
      </c>
      <c r="C40" s="64"/>
      <c r="D40" s="380" t="s">
        <v>260</v>
      </c>
      <c r="E40" s="388"/>
      <c r="F40" s="389"/>
      <c r="G40" s="383" t="s">
        <v>257</v>
      </c>
      <c r="H40" s="381"/>
      <c r="I40" s="390"/>
    </row>
    <row r="41" spans="1:9" s="61" customFormat="1" ht="13.5" thickBot="1">
      <c r="A41" s="66" t="s">
        <v>95</v>
      </c>
      <c r="B41" s="67" t="s">
        <v>263</v>
      </c>
      <c r="C41" s="68" t="s">
        <v>105</v>
      </c>
      <c r="D41" s="58" t="s">
        <v>259</v>
      </c>
      <c r="E41" s="69" t="s">
        <v>261</v>
      </c>
      <c r="F41" s="70" t="s">
        <v>110</v>
      </c>
      <c r="G41" s="71" t="s">
        <v>258</v>
      </c>
      <c r="H41" s="71" t="s">
        <v>261</v>
      </c>
      <c r="I41" s="72" t="s">
        <v>110</v>
      </c>
    </row>
    <row r="42" spans="1:9" s="61" customFormat="1" ht="12.75">
      <c r="A42" s="161"/>
      <c r="B42" s="86" t="s">
        <v>255</v>
      </c>
      <c r="C42" s="159" t="s">
        <v>111</v>
      </c>
      <c r="D42" s="88">
        <v>250</v>
      </c>
      <c r="E42" s="89">
        <v>0.51</v>
      </c>
      <c r="F42" s="89">
        <f>D42*E42</f>
        <v>127.5</v>
      </c>
      <c r="G42" s="159"/>
      <c r="H42" s="159"/>
      <c r="I42" s="90">
        <f>G42*H42</f>
        <v>0</v>
      </c>
    </row>
    <row r="43" spans="1:9" s="61" customFormat="1" ht="13.5" thickBot="1">
      <c r="A43" s="161"/>
      <c r="B43" s="86" t="s">
        <v>256</v>
      </c>
      <c r="C43" s="154" t="s">
        <v>111</v>
      </c>
      <c r="D43" s="91">
        <v>250</v>
      </c>
      <c r="E43" s="96">
        <v>0.75</v>
      </c>
      <c r="F43" s="92">
        <f>D43*E43</f>
        <v>187.5</v>
      </c>
      <c r="G43" s="154"/>
      <c r="H43" s="154"/>
      <c r="I43" s="93">
        <f>G43*H43</f>
        <v>0</v>
      </c>
    </row>
    <row r="44" spans="1:9" s="106" customFormat="1" ht="13.5" thickBot="1">
      <c r="A44" s="116"/>
      <c r="B44" s="115"/>
      <c r="C44" s="116"/>
      <c r="D44" s="116"/>
      <c r="E44" s="117"/>
      <c r="F44" s="100"/>
      <c r="G44" s="118"/>
      <c r="H44" s="102" t="s">
        <v>43</v>
      </c>
      <c r="I44" s="105">
        <f>SUM(I42:I43)</f>
        <v>0</v>
      </c>
    </row>
    <row r="45" spans="6:9" s="61" customFormat="1" ht="13.5" thickBot="1">
      <c r="F45" s="114"/>
      <c r="G45" s="97"/>
      <c r="H45" s="102" t="s">
        <v>279</v>
      </c>
      <c r="I45" s="157"/>
    </row>
    <row r="46" spans="1:9" s="1" customFormat="1" ht="13.5" thickBot="1">
      <c r="A46" s="48"/>
      <c r="B46" s="48"/>
      <c r="C46" s="48"/>
      <c r="D46" s="48"/>
      <c r="E46" s="80"/>
      <c r="F46" s="104"/>
      <c r="G46" s="100"/>
      <c r="H46" s="112" t="s">
        <v>268</v>
      </c>
      <c r="I46" s="113">
        <f>I45*I44</f>
        <v>0</v>
      </c>
    </row>
    <row r="47" s="61" customFormat="1" ht="12.75"/>
    <row r="48" s="61" customFormat="1" ht="12.75">
      <c r="A48" s="61" t="s">
        <v>264</v>
      </c>
    </row>
    <row r="49" s="61" customFormat="1" ht="13.5" thickBot="1"/>
    <row r="50" spans="1:9" s="61" customFormat="1" ht="13.5" customHeight="1">
      <c r="A50" s="62"/>
      <c r="B50" s="63"/>
      <c r="C50" s="64"/>
      <c r="D50" s="380" t="s">
        <v>260</v>
      </c>
      <c r="E50" s="388"/>
      <c r="F50" s="389"/>
      <c r="G50" s="383" t="s">
        <v>257</v>
      </c>
      <c r="H50" s="381"/>
      <c r="I50" s="390"/>
    </row>
    <row r="51" spans="1:9" s="61" customFormat="1" ht="13.5" thickBot="1">
      <c r="A51" s="66" t="s">
        <v>95</v>
      </c>
      <c r="B51" s="67" t="s">
        <v>96</v>
      </c>
      <c r="C51" s="68" t="s">
        <v>105</v>
      </c>
      <c r="D51" s="58" t="s">
        <v>65</v>
      </c>
      <c r="E51" s="69" t="s">
        <v>265</v>
      </c>
      <c r="F51" s="70" t="s">
        <v>110</v>
      </c>
      <c r="G51" s="71" t="s">
        <v>65</v>
      </c>
      <c r="H51" s="71" t="s">
        <v>84</v>
      </c>
      <c r="I51" s="72" t="s">
        <v>110</v>
      </c>
    </row>
    <row r="52" spans="1:9" s="61" customFormat="1" ht="13.5" thickBot="1">
      <c r="A52" s="162"/>
      <c r="B52" s="50" t="s">
        <v>120</v>
      </c>
      <c r="C52" s="151"/>
      <c r="D52" s="73"/>
      <c r="E52" s="74">
        <v>129</v>
      </c>
      <c r="F52" s="75">
        <f>E52*D52</f>
        <v>0</v>
      </c>
      <c r="G52" s="160"/>
      <c r="H52" s="149"/>
      <c r="I52" s="78">
        <f>H52*G52</f>
        <v>0</v>
      </c>
    </row>
    <row r="53" spans="1:9" s="106" customFormat="1" ht="13.5" thickBot="1">
      <c r="A53" s="80" t="s">
        <v>64</v>
      </c>
      <c r="B53" s="115"/>
      <c r="C53" s="116"/>
      <c r="D53" s="116"/>
      <c r="E53" s="117"/>
      <c r="F53" s="100"/>
      <c r="G53" s="118"/>
      <c r="H53" s="102" t="s">
        <v>43</v>
      </c>
      <c r="I53" s="105">
        <f>SUM(I52:I52)</f>
        <v>0</v>
      </c>
    </row>
    <row r="54" spans="6:9" s="61" customFormat="1" ht="13.5" thickBot="1">
      <c r="F54" s="114"/>
      <c r="G54" s="97"/>
      <c r="H54" s="102" t="s">
        <v>271</v>
      </c>
      <c r="I54" s="157"/>
    </row>
    <row r="55" spans="1:9" s="1" customFormat="1" ht="13.5" thickBot="1">
      <c r="A55" s="48"/>
      <c r="B55" s="48"/>
      <c r="C55" s="48"/>
      <c r="D55" s="48"/>
      <c r="E55" s="80"/>
      <c r="F55" s="104"/>
      <c r="G55" s="100"/>
      <c r="H55" s="112" t="s">
        <v>269</v>
      </c>
      <c r="I55" s="113">
        <f>I54*I53</f>
        <v>0</v>
      </c>
    </row>
    <row r="56" spans="1:7" s="61" customFormat="1" ht="12.75">
      <c r="A56" s="80"/>
      <c r="B56" s="80"/>
      <c r="C56" s="81"/>
      <c r="D56" s="80"/>
      <c r="E56" s="82"/>
      <c r="F56" s="83"/>
      <c r="G56" s="85"/>
    </row>
    <row r="57" spans="1:7" s="61" customFormat="1" ht="12.75">
      <c r="A57" s="48" t="s">
        <v>78</v>
      </c>
      <c r="B57" s="48"/>
      <c r="C57" s="48"/>
      <c r="D57" s="48"/>
      <c r="E57" s="48"/>
      <c r="F57" s="48"/>
      <c r="G57" s="48"/>
    </row>
    <row r="58" spans="1:7" s="61" customFormat="1" ht="13.5" thickBot="1">
      <c r="A58" s="48"/>
      <c r="B58" s="48"/>
      <c r="C58" s="48"/>
      <c r="D58" s="48"/>
      <c r="E58" s="48"/>
      <c r="F58" s="48"/>
      <c r="G58" s="48"/>
    </row>
    <row r="59" spans="1:9" s="61" customFormat="1" ht="13.5" customHeight="1">
      <c r="A59" s="62"/>
      <c r="B59" s="63"/>
      <c r="C59" s="64"/>
      <c r="D59" s="380" t="s">
        <v>260</v>
      </c>
      <c r="E59" s="388"/>
      <c r="F59" s="389"/>
      <c r="G59" s="383" t="s">
        <v>257</v>
      </c>
      <c r="H59" s="381"/>
      <c r="I59" s="390"/>
    </row>
    <row r="60" spans="1:9" s="61" customFormat="1" ht="13.5" thickBot="1">
      <c r="A60" s="66" t="s">
        <v>95</v>
      </c>
      <c r="B60" s="67" t="s">
        <v>96</v>
      </c>
      <c r="C60" s="68" t="s">
        <v>105</v>
      </c>
      <c r="D60" s="58" t="s">
        <v>65</v>
      </c>
      <c r="E60" s="69" t="s">
        <v>265</v>
      </c>
      <c r="F60" s="70" t="s">
        <v>110</v>
      </c>
      <c r="G60" s="71" t="s">
        <v>65</v>
      </c>
      <c r="H60" s="71" t="s">
        <v>84</v>
      </c>
      <c r="I60" s="72" t="s">
        <v>110</v>
      </c>
    </row>
    <row r="61" spans="1:9" s="61" customFormat="1" ht="13.5" thickBot="1">
      <c r="A61" s="162"/>
      <c r="B61" s="50" t="s">
        <v>120</v>
      </c>
      <c r="C61" s="151"/>
      <c r="D61" s="73"/>
      <c r="E61" s="74">
        <v>66</v>
      </c>
      <c r="F61" s="75">
        <f>E61*D61</f>
        <v>0</v>
      </c>
      <c r="G61" s="160"/>
      <c r="H61" s="149"/>
      <c r="I61" s="78">
        <f>H61*G61</f>
        <v>0</v>
      </c>
    </row>
    <row r="62" spans="1:9" s="106" customFormat="1" ht="13.5" thickBot="1">
      <c r="A62" s="80" t="s">
        <v>64</v>
      </c>
      <c r="B62" s="115"/>
      <c r="C62" s="116"/>
      <c r="D62" s="116"/>
      <c r="E62" s="117"/>
      <c r="F62" s="100"/>
      <c r="G62" s="118"/>
      <c r="H62" s="102" t="s">
        <v>43</v>
      </c>
      <c r="I62" s="105">
        <f>SUM(I61:I61)</f>
        <v>0</v>
      </c>
    </row>
    <row r="63" spans="6:9" s="61" customFormat="1" ht="13.5" thickBot="1">
      <c r="F63" s="114"/>
      <c r="G63" s="97"/>
      <c r="H63" s="102" t="s">
        <v>271</v>
      </c>
      <c r="I63" s="157"/>
    </row>
    <row r="64" spans="1:9" s="1" customFormat="1" ht="13.5" thickBot="1">
      <c r="A64" s="48"/>
      <c r="B64" s="48"/>
      <c r="C64" s="48"/>
      <c r="D64" s="48"/>
      <c r="E64" s="80"/>
      <c r="F64" s="104"/>
      <c r="G64" s="100"/>
      <c r="H64" s="112" t="s">
        <v>270</v>
      </c>
      <c r="I64" s="113">
        <f>I63*I62</f>
        <v>0</v>
      </c>
    </row>
    <row r="65" spans="2:5" s="61" customFormat="1" ht="13.5" thickBot="1">
      <c r="B65" s="81"/>
      <c r="C65" s="80"/>
      <c r="D65" s="82"/>
      <c r="E65" s="83"/>
    </row>
    <row r="66" spans="6:9" s="1" customFormat="1" ht="13.5" thickBot="1">
      <c r="F66" s="104"/>
      <c r="G66" s="118"/>
      <c r="H66" s="102" t="s">
        <v>280</v>
      </c>
      <c r="I66" s="105">
        <f>I64+I55+I46+I36+I27+I11</f>
        <v>0</v>
      </c>
    </row>
  </sheetData>
  <sheetProtection/>
  <mergeCells count="13">
    <mergeCell ref="D6:F6"/>
    <mergeCell ref="G6:I6"/>
    <mergeCell ref="D15:F15"/>
    <mergeCell ref="G15:I15"/>
    <mergeCell ref="A16:B16"/>
    <mergeCell ref="D31:F31"/>
    <mergeCell ref="G31:I31"/>
    <mergeCell ref="D59:F59"/>
    <mergeCell ref="G59:I59"/>
    <mergeCell ref="G40:I40"/>
    <mergeCell ref="D40:F40"/>
    <mergeCell ref="D50:F50"/>
    <mergeCell ref="G50:I50"/>
  </mergeCells>
  <printOptions horizontalCentered="1"/>
  <pageMargins left="0.5" right="0.5" top="0.5" bottom="0.25" header="0.5" footer="0.5"/>
  <pageSetup fitToHeight="0" fitToWidth="0" horizontalDpi="600" verticalDpi="600" orientation="landscape" scale="90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32" customWidth="1"/>
    <col min="3" max="3" width="15.83203125" style="32" customWidth="1"/>
    <col min="4" max="9" width="12.83203125" style="32" customWidth="1"/>
    <col min="10" max="16384" width="9.33203125" style="32" customWidth="1"/>
  </cols>
  <sheetData>
    <row r="1" spans="1:9" ht="13.5" thickBot="1">
      <c r="A1" s="129" t="s">
        <v>98</v>
      </c>
      <c r="B1" s="31" t="s">
        <v>142</v>
      </c>
      <c r="H1" s="129" t="s">
        <v>99</v>
      </c>
      <c r="I1" s="31" t="s">
        <v>427</v>
      </c>
    </row>
    <row r="2" spans="1:6" ht="12.75">
      <c r="A2" s="30"/>
      <c r="B2" s="33" t="s">
        <v>200</v>
      </c>
      <c r="F2" s="33"/>
    </row>
    <row r="3" ht="12.75">
      <c r="A3" s="34"/>
    </row>
    <row r="4" ht="12.75">
      <c r="A4" s="32" t="s">
        <v>206</v>
      </c>
    </row>
    <row r="5" spans="1:7" ht="13.5" thickBot="1">
      <c r="A5" s="33"/>
      <c r="B5" s="33"/>
      <c r="C5" s="33"/>
      <c r="D5" s="33"/>
      <c r="E5" s="33"/>
      <c r="F5" s="33"/>
      <c r="G5" s="33"/>
    </row>
    <row r="6" spans="1:9" s="61" customFormat="1" ht="13.5" customHeight="1">
      <c r="A6" s="94"/>
      <c r="B6" s="95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s="61" customFormat="1" ht="12.75" customHeight="1" thickBot="1">
      <c r="A7" s="393" t="s">
        <v>194</v>
      </c>
      <c r="B7" s="394"/>
      <c r="C7" s="68" t="s">
        <v>105</v>
      </c>
      <c r="D7" s="58" t="s">
        <v>118</v>
      </c>
      <c r="E7" s="60" t="s">
        <v>275</v>
      </c>
      <c r="F7" s="70" t="s">
        <v>110</v>
      </c>
      <c r="G7" s="59" t="s">
        <v>118</v>
      </c>
      <c r="H7" s="59" t="s">
        <v>275</v>
      </c>
      <c r="I7" s="72" t="s">
        <v>110</v>
      </c>
    </row>
    <row r="8" spans="1:9" s="61" customFormat="1" ht="13.5" thickBot="1">
      <c r="A8" s="145" t="s">
        <v>195</v>
      </c>
      <c r="B8" s="77"/>
      <c r="C8" s="151"/>
      <c r="D8" s="73"/>
      <c r="E8" s="51">
        <v>85</v>
      </c>
      <c r="F8" s="75">
        <f>E8*D8</f>
        <v>0</v>
      </c>
      <c r="G8" s="148"/>
      <c r="H8" s="149"/>
      <c r="I8" s="78">
        <f>H8*G8</f>
        <v>0</v>
      </c>
    </row>
    <row r="9" spans="1:9" s="61" customFormat="1" ht="13.5" thickBot="1">
      <c r="A9" s="116"/>
      <c r="B9" s="115"/>
      <c r="C9" s="116"/>
      <c r="D9" s="116"/>
      <c r="E9" s="117"/>
      <c r="F9" s="100"/>
      <c r="G9" s="101"/>
      <c r="H9" s="102" t="s">
        <v>276</v>
      </c>
      <c r="I9" s="79">
        <f>I8</f>
        <v>0</v>
      </c>
    </row>
    <row r="10" s="1" customFormat="1" ht="13.5" thickBot="1"/>
    <row r="11" spans="6:9" s="1" customFormat="1" ht="13.5" thickBot="1">
      <c r="F11" s="104"/>
      <c r="G11" s="118"/>
      <c r="H11" s="102" t="s">
        <v>277</v>
      </c>
      <c r="I11" s="105">
        <f>I9</f>
        <v>0</v>
      </c>
    </row>
  </sheetData>
  <sheetProtection/>
  <mergeCells count="3">
    <mergeCell ref="D6:F6"/>
    <mergeCell ref="G6:I6"/>
    <mergeCell ref="A7:B7"/>
  </mergeCells>
  <printOptions/>
  <pageMargins left="0.5" right="0.5" top="1" bottom="0.5" header="0.5" footer="0.5"/>
  <pageSetup fitToHeight="0" fitToWidth="0"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209</v>
      </c>
      <c r="H1" s="132" t="s">
        <v>99</v>
      </c>
      <c r="I1" s="173" t="s">
        <v>251</v>
      </c>
    </row>
    <row r="2" spans="1:6" ht="12.75">
      <c r="A2" s="134"/>
      <c r="B2" s="48" t="s">
        <v>210</v>
      </c>
      <c r="F2" s="48"/>
    </row>
    <row r="3" ht="12.75">
      <c r="A3" s="174"/>
    </row>
    <row r="4" ht="12.75">
      <c r="A4" s="134" t="s">
        <v>345</v>
      </c>
    </row>
    <row r="5" ht="13.5" thickBot="1">
      <c r="A5" s="134"/>
    </row>
    <row r="6" spans="1:9" ht="13.5" customHeight="1">
      <c r="A6" s="62"/>
      <c r="B6" s="63"/>
      <c r="C6" s="64"/>
      <c r="D6" s="380" t="s">
        <v>260</v>
      </c>
      <c r="E6" s="381"/>
      <c r="F6" s="382"/>
      <c r="G6" s="383" t="s">
        <v>257</v>
      </c>
      <c r="H6" s="384"/>
      <c r="I6" s="385"/>
    </row>
    <row r="7" spans="1:9" ht="13.5" thickBot="1">
      <c r="A7" s="66" t="s">
        <v>95</v>
      </c>
      <c r="B7" s="67" t="s">
        <v>96</v>
      </c>
      <c r="C7" s="68" t="s">
        <v>105</v>
      </c>
      <c r="D7" s="58" t="s">
        <v>262</v>
      </c>
      <c r="E7" s="69" t="s">
        <v>97</v>
      </c>
      <c r="F7" s="70" t="s">
        <v>110</v>
      </c>
      <c r="G7" s="71" t="s">
        <v>262</v>
      </c>
      <c r="H7" s="71" t="s">
        <v>97</v>
      </c>
      <c r="I7" s="72" t="s">
        <v>110</v>
      </c>
    </row>
    <row r="8" spans="1:9" ht="12.75">
      <c r="A8" s="150"/>
      <c r="B8" s="50" t="s">
        <v>144</v>
      </c>
      <c r="C8" s="151"/>
      <c r="D8" s="73">
        <v>6</v>
      </c>
      <c r="E8" s="51">
        <v>55</v>
      </c>
      <c r="F8" s="75">
        <f>E8*D8</f>
        <v>330</v>
      </c>
      <c r="G8" s="148"/>
      <c r="H8" s="149"/>
      <c r="I8" s="78">
        <f>H8*G8</f>
        <v>0</v>
      </c>
    </row>
    <row r="9" spans="1:9" ht="12.75">
      <c r="A9" s="150"/>
      <c r="B9" s="50" t="s">
        <v>145</v>
      </c>
      <c r="C9" s="151"/>
      <c r="D9" s="73">
        <v>6</v>
      </c>
      <c r="E9" s="51">
        <v>25</v>
      </c>
      <c r="F9" s="75">
        <f>E9*D9</f>
        <v>150</v>
      </c>
      <c r="G9" s="177"/>
      <c r="H9" s="149"/>
      <c r="I9" s="78">
        <f>H9*G9</f>
        <v>0</v>
      </c>
    </row>
    <row r="10" spans="1:9" ht="13.5" thickBot="1">
      <c r="A10" s="150"/>
      <c r="B10" s="50" t="s">
        <v>102</v>
      </c>
      <c r="C10" s="151"/>
      <c r="D10" s="73">
        <v>1</v>
      </c>
      <c r="E10" s="51">
        <v>40</v>
      </c>
      <c r="F10" s="98">
        <f>E10*D10</f>
        <v>40</v>
      </c>
      <c r="G10" s="156"/>
      <c r="H10" s="149"/>
      <c r="I10" s="78">
        <f>H10*G10</f>
        <v>0</v>
      </c>
    </row>
    <row r="11" spans="1:9" s="106" customFormat="1" ht="13.5" thickBot="1">
      <c r="A11" s="116"/>
      <c r="B11" s="115"/>
      <c r="C11" s="116"/>
      <c r="D11" s="116"/>
      <c r="E11" s="117"/>
      <c r="F11" s="100"/>
      <c r="G11" s="118"/>
      <c r="H11" s="143" t="s">
        <v>43</v>
      </c>
      <c r="I11" s="105">
        <f>SUM(I8:I10)</f>
        <v>0</v>
      </c>
    </row>
    <row r="12" spans="1:9" ht="13.5" thickBot="1">
      <c r="A12" s="48"/>
      <c r="F12" s="114"/>
      <c r="G12" s="97"/>
      <c r="H12" s="143" t="s">
        <v>271</v>
      </c>
      <c r="I12" s="157"/>
    </row>
    <row r="13" spans="1:9" ht="13.5" thickBot="1">
      <c r="A13" s="48"/>
      <c r="B13" s="48"/>
      <c r="C13" s="48"/>
      <c r="D13" s="48"/>
      <c r="E13" s="80"/>
      <c r="F13" s="104"/>
      <c r="G13" s="100"/>
      <c r="H13" s="175" t="s">
        <v>266</v>
      </c>
      <c r="I13" s="113">
        <f>I12*I11</f>
        <v>0</v>
      </c>
    </row>
    <row r="14" spans="1:7" ht="12.75">
      <c r="A14" s="48"/>
      <c r="B14" s="48"/>
      <c r="C14" s="48"/>
      <c r="D14" s="48"/>
      <c r="E14" s="48"/>
      <c r="F14" s="48"/>
      <c r="G14" s="48"/>
    </row>
    <row r="15" spans="1:9" ht="12.75">
      <c r="A15" s="48" t="s">
        <v>344</v>
      </c>
      <c r="B15" s="48"/>
      <c r="C15" s="48"/>
      <c r="D15" s="48"/>
      <c r="E15" s="80"/>
      <c r="F15" s="80"/>
      <c r="G15" s="80"/>
      <c r="H15" s="82"/>
      <c r="I15" s="103"/>
    </row>
    <row r="16" spans="1:7" ht="13.5" thickBot="1">
      <c r="A16" s="48"/>
      <c r="B16" s="48"/>
      <c r="C16" s="48"/>
      <c r="D16" s="48"/>
      <c r="E16" s="48"/>
      <c r="F16" s="48"/>
      <c r="G16" s="48"/>
    </row>
    <row r="17" spans="1:9" ht="13.5" customHeight="1">
      <c r="A17" s="94"/>
      <c r="B17" s="95"/>
      <c r="C17" s="64"/>
      <c r="D17" s="380" t="s">
        <v>260</v>
      </c>
      <c r="E17" s="381"/>
      <c r="F17" s="382"/>
      <c r="G17" s="383" t="s">
        <v>257</v>
      </c>
      <c r="H17" s="384"/>
      <c r="I17" s="385"/>
    </row>
    <row r="18" spans="1:9" ht="13.5" thickBot="1">
      <c r="A18" s="391" t="s">
        <v>137</v>
      </c>
      <c r="B18" s="392"/>
      <c r="C18" s="68" t="s">
        <v>105</v>
      </c>
      <c r="D18" s="58" t="s">
        <v>106</v>
      </c>
      <c r="E18" s="69" t="s">
        <v>84</v>
      </c>
      <c r="F18" s="70" t="s">
        <v>110</v>
      </c>
      <c r="G18" s="71" t="s">
        <v>106</v>
      </c>
      <c r="H18" s="71" t="s">
        <v>84</v>
      </c>
      <c r="I18" s="72" t="s">
        <v>110</v>
      </c>
    </row>
    <row r="19" spans="1:9" ht="13.5" thickBot="1">
      <c r="A19" s="49" t="s">
        <v>239</v>
      </c>
      <c r="B19" s="108"/>
      <c r="C19" s="159" t="s">
        <v>111</v>
      </c>
      <c r="D19" s="88">
        <v>1</v>
      </c>
      <c r="E19" s="89">
        <v>125</v>
      </c>
      <c r="F19" s="89">
        <f>D19*E19</f>
        <v>125</v>
      </c>
      <c r="G19" s="159"/>
      <c r="H19" s="159"/>
      <c r="I19" s="90">
        <f>G19*H19</f>
        <v>0</v>
      </c>
    </row>
    <row r="20" spans="1:9" s="106" customFormat="1" ht="13.5" thickBot="1">
      <c r="A20" s="116"/>
      <c r="B20" s="115"/>
      <c r="C20" s="116"/>
      <c r="D20" s="116"/>
      <c r="E20" s="117"/>
      <c r="F20" s="100"/>
      <c r="G20" s="118"/>
      <c r="H20" s="143" t="s">
        <v>43</v>
      </c>
      <c r="I20" s="105">
        <f>SUM(I19:I19)</f>
        <v>0</v>
      </c>
    </row>
    <row r="21" spans="6:9" ht="13.5" thickBot="1">
      <c r="F21" s="114"/>
      <c r="G21" s="97"/>
      <c r="H21" s="143" t="s">
        <v>271</v>
      </c>
      <c r="I21" s="157"/>
    </row>
    <row r="22" spans="1:9" ht="13.5" thickBot="1">
      <c r="A22" s="48"/>
      <c r="B22" s="48"/>
      <c r="C22" s="48"/>
      <c r="D22" s="48"/>
      <c r="E22" s="80"/>
      <c r="F22" s="104"/>
      <c r="G22" s="100"/>
      <c r="H22" s="175" t="s">
        <v>267</v>
      </c>
      <c r="I22" s="113">
        <f>I21*I20</f>
        <v>0</v>
      </c>
    </row>
    <row r="24" spans="1:7" ht="12.75">
      <c r="A24" s="48" t="s">
        <v>63</v>
      </c>
      <c r="B24" s="48"/>
      <c r="C24" s="48"/>
      <c r="D24" s="48"/>
      <c r="E24" s="48"/>
      <c r="F24" s="48"/>
      <c r="G24" s="48"/>
    </row>
    <row r="25" spans="1:7" ht="13.5" thickBot="1">
      <c r="A25" s="48"/>
      <c r="B25" s="48"/>
      <c r="C25" s="48"/>
      <c r="D25" s="48"/>
      <c r="E25" s="48"/>
      <c r="F25" s="48"/>
      <c r="G25" s="48"/>
    </row>
    <row r="26" spans="1:9" ht="13.5" customHeight="1">
      <c r="A26" s="62"/>
      <c r="B26" s="63"/>
      <c r="C26" s="64"/>
      <c r="D26" s="380" t="s">
        <v>260</v>
      </c>
      <c r="E26" s="388"/>
      <c r="F26" s="389"/>
      <c r="G26" s="383" t="s">
        <v>257</v>
      </c>
      <c r="H26" s="381"/>
      <c r="I26" s="390"/>
    </row>
    <row r="27" spans="1:9" ht="13.5" thickBot="1">
      <c r="A27" s="66" t="s">
        <v>95</v>
      </c>
      <c r="B27" s="67" t="s">
        <v>96</v>
      </c>
      <c r="C27" s="68" t="s">
        <v>105</v>
      </c>
      <c r="D27" s="58" t="s">
        <v>262</v>
      </c>
      <c r="E27" s="69" t="s">
        <v>97</v>
      </c>
      <c r="F27" s="70" t="s">
        <v>110</v>
      </c>
      <c r="G27" s="71" t="s">
        <v>262</v>
      </c>
      <c r="H27" s="71" t="s">
        <v>97</v>
      </c>
      <c r="I27" s="72" t="s">
        <v>110</v>
      </c>
    </row>
    <row r="28" spans="1:9" ht="12.75">
      <c r="A28" s="150"/>
      <c r="B28" s="50" t="s">
        <v>144</v>
      </c>
      <c r="C28" s="151"/>
      <c r="D28" s="73">
        <v>4</v>
      </c>
      <c r="E28" s="51">
        <v>55</v>
      </c>
      <c r="F28" s="75">
        <f>E28*D28</f>
        <v>220</v>
      </c>
      <c r="G28" s="148"/>
      <c r="H28" s="149"/>
      <c r="I28" s="78">
        <f>H28*G28</f>
        <v>0</v>
      </c>
    </row>
    <row r="29" spans="1:9" ht="13.5" thickBot="1">
      <c r="A29" s="150"/>
      <c r="B29" s="50" t="s">
        <v>145</v>
      </c>
      <c r="C29" s="151"/>
      <c r="D29" s="176">
        <v>4</v>
      </c>
      <c r="E29" s="51">
        <v>25</v>
      </c>
      <c r="F29" s="75">
        <f>E29*D29</f>
        <v>100</v>
      </c>
      <c r="G29" s="177"/>
      <c r="H29" s="149"/>
      <c r="I29" s="78">
        <f>H29*G29</f>
        <v>0</v>
      </c>
    </row>
    <row r="30" spans="1:9" s="106" customFormat="1" ht="13.5" thickBot="1">
      <c r="A30" s="116"/>
      <c r="B30" s="115"/>
      <c r="C30" s="116"/>
      <c r="D30" s="116"/>
      <c r="E30" s="117"/>
      <c r="F30" s="100"/>
      <c r="G30" s="118"/>
      <c r="H30" s="143" t="s">
        <v>43</v>
      </c>
      <c r="I30" s="105">
        <f>SUM(I28:I29)</f>
        <v>0</v>
      </c>
    </row>
    <row r="31" spans="6:9" ht="13.5" thickBot="1">
      <c r="F31" s="114"/>
      <c r="G31" s="97"/>
      <c r="H31" s="143" t="s">
        <v>271</v>
      </c>
      <c r="I31" s="157"/>
    </row>
    <row r="32" spans="1:9" ht="13.5" thickBot="1">
      <c r="A32" s="48"/>
      <c r="B32" s="48"/>
      <c r="C32" s="48"/>
      <c r="D32" s="48"/>
      <c r="E32" s="80"/>
      <c r="F32" s="104"/>
      <c r="G32" s="100"/>
      <c r="H32" s="175" t="s">
        <v>266</v>
      </c>
      <c r="I32" s="113">
        <f>I30*I29</f>
        <v>0</v>
      </c>
    </row>
    <row r="33" spans="1:7" ht="12.75">
      <c r="A33" s="80"/>
      <c r="B33" s="81"/>
      <c r="C33" s="80"/>
      <c r="D33" s="82"/>
      <c r="E33" s="83"/>
      <c r="F33" s="84"/>
      <c r="G33" s="85"/>
    </row>
    <row r="34" spans="1:7" ht="12.75">
      <c r="A34" s="48" t="s">
        <v>235</v>
      </c>
      <c r="B34" s="48"/>
      <c r="C34" s="48"/>
      <c r="D34" s="48"/>
      <c r="E34" s="48"/>
      <c r="F34" s="48"/>
      <c r="G34" s="48"/>
    </row>
    <row r="35" spans="1:7" ht="13.5" thickBot="1">
      <c r="A35" s="48"/>
      <c r="B35" s="48"/>
      <c r="C35" s="48"/>
      <c r="D35" s="48"/>
      <c r="E35" s="48"/>
      <c r="F35" s="48"/>
      <c r="G35" s="48"/>
    </row>
    <row r="36" spans="1:9" ht="13.5" customHeight="1">
      <c r="A36" s="62"/>
      <c r="B36" s="63" t="s">
        <v>254</v>
      </c>
      <c r="C36" s="64"/>
      <c r="D36" s="380" t="s">
        <v>260</v>
      </c>
      <c r="E36" s="388"/>
      <c r="F36" s="389"/>
      <c r="G36" s="383" t="s">
        <v>257</v>
      </c>
      <c r="H36" s="381"/>
      <c r="I36" s="390"/>
    </row>
    <row r="37" spans="1:9" ht="13.5" thickBot="1">
      <c r="A37" s="66" t="s">
        <v>95</v>
      </c>
      <c r="B37" s="67" t="s">
        <v>263</v>
      </c>
      <c r="C37" s="68" t="s">
        <v>105</v>
      </c>
      <c r="D37" s="58" t="s">
        <v>259</v>
      </c>
      <c r="E37" s="69" t="s">
        <v>261</v>
      </c>
      <c r="F37" s="70" t="s">
        <v>110</v>
      </c>
      <c r="G37" s="71" t="s">
        <v>258</v>
      </c>
      <c r="H37" s="71" t="s">
        <v>261</v>
      </c>
      <c r="I37" s="72" t="s">
        <v>110</v>
      </c>
    </row>
    <row r="38" spans="1:9" ht="12.75">
      <c r="A38" s="161"/>
      <c r="B38" s="86" t="s">
        <v>255</v>
      </c>
      <c r="C38" s="159" t="s">
        <v>111</v>
      </c>
      <c r="D38" s="88">
        <v>250</v>
      </c>
      <c r="E38" s="89">
        <v>0.51</v>
      </c>
      <c r="F38" s="89">
        <f>D38*E38</f>
        <v>127.5</v>
      </c>
      <c r="G38" s="159"/>
      <c r="H38" s="159"/>
      <c r="I38" s="90">
        <f>G38*H38</f>
        <v>0</v>
      </c>
    </row>
    <row r="39" spans="1:9" ht="13.5" thickBot="1">
      <c r="A39" s="161"/>
      <c r="B39" s="86" t="s">
        <v>256</v>
      </c>
      <c r="C39" s="154" t="s">
        <v>111</v>
      </c>
      <c r="D39" s="91">
        <v>250</v>
      </c>
      <c r="E39" s="96">
        <v>0.75</v>
      </c>
      <c r="F39" s="92">
        <f>D39*E39</f>
        <v>187.5</v>
      </c>
      <c r="G39" s="154"/>
      <c r="H39" s="154"/>
      <c r="I39" s="93">
        <f>G39*H39</f>
        <v>0</v>
      </c>
    </row>
    <row r="40" spans="1:9" s="106" customFormat="1" ht="13.5" thickBot="1">
      <c r="A40" s="116"/>
      <c r="B40" s="115"/>
      <c r="C40" s="116"/>
      <c r="D40" s="116"/>
      <c r="E40" s="117"/>
      <c r="F40" s="100"/>
      <c r="G40" s="118"/>
      <c r="H40" s="143" t="s">
        <v>43</v>
      </c>
      <c r="I40" s="105">
        <f>SUM(I38:I39)</f>
        <v>0</v>
      </c>
    </row>
    <row r="41" spans="6:9" ht="13.5" thickBot="1">
      <c r="F41" s="114"/>
      <c r="G41" s="97"/>
      <c r="H41" s="143" t="s">
        <v>279</v>
      </c>
      <c r="I41" s="157"/>
    </row>
    <row r="42" spans="1:9" ht="13.5" thickBot="1">
      <c r="A42" s="48"/>
      <c r="B42" s="48"/>
      <c r="C42" s="48"/>
      <c r="D42" s="48"/>
      <c r="E42" s="80"/>
      <c r="F42" s="104"/>
      <c r="G42" s="100"/>
      <c r="H42" s="175" t="s">
        <v>268</v>
      </c>
      <c r="I42" s="113">
        <f>I41*I40</f>
        <v>0</v>
      </c>
    </row>
    <row r="44" ht="12.75">
      <c r="A44" s="61" t="s">
        <v>264</v>
      </c>
    </row>
    <row r="45" ht="13.5" thickBot="1"/>
    <row r="46" spans="1:9" ht="13.5" customHeight="1">
      <c r="A46" s="62"/>
      <c r="B46" s="63"/>
      <c r="C46" s="64"/>
      <c r="D46" s="380" t="s">
        <v>260</v>
      </c>
      <c r="E46" s="388"/>
      <c r="F46" s="389"/>
      <c r="G46" s="383" t="s">
        <v>257</v>
      </c>
      <c r="H46" s="381"/>
      <c r="I46" s="390"/>
    </row>
    <row r="47" spans="1:9" ht="13.5" thickBot="1">
      <c r="A47" s="66" t="s">
        <v>95</v>
      </c>
      <c r="B47" s="67" t="s">
        <v>96</v>
      </c>
      <c r="C47" s="68" t="s">
        <v>105</v>
      </c>
      <c r="D47" s="58" t="s">
        <v>65</v>
      </c>
      <c r="E47" s="69" t="s">
        <v>265</v>
      </c>
      <c r="F47" s="70" t="s">
        <v>110</v>
      </c>
      <c r="G47" s="71" t="s">
        <v>65</v>
      </c>
      <c r="H47" s="71" t="s">
        <v>84</v>
      </c>
      <c r="I47" s="72" t="s">
        <v>110</v>
      </c>
    </row>
    <row r="48" spans="1:9" ht="12.75">
      <c r="A48" s="150"/>
      <c r="B48" s="50" t="s">
        <v>144</v>
      </c>
      <c r="C48" s="151"/>
      <c r="D48" s="73"/>
      <c r="E48" s="51">
        <v>129</v>
      </c>
      <c r="F48" s="75">
        <f>E48*D48</f>
        <v>0</v>
      </c>
      <c r="G48" s="148"/>
      <c r="H48" s="149"/>
      <c r="I48" s="78">
        <f>H48*G48</f>
        <v>0</v>
      </c>
    </row>
    <row r="49" spans="1:9" ht="13.5" thickBot="1">
      <c r="A49" s="150"/>
      <c r="B49" s="50" t="s">
        <v>145</v>
      </c>
      <c r="C49" s="151"/>
      <c r="D49" s="176"/>
      <c r="E49" s="51">
        <v>129</v>
      </c>
      <c r="F49" s="75">
        <f>E49*D49</f>
        <v>0</v>
      </c>
      <c r="G49" s="177"/>
      <c r="H49" s="149"/>
      <c r="I49" s="78">
        <f>H49*G49</f>
        <v>0</v>
      </c>
    </row>
    <row r="50" spans="1:9" s="106" customFormat="1" ht="13.5" thickBot="1">
      <c r="A50" s="116"/>
      <c r="B50" s="115"/>
      <c r="C50" s="116"/>
      <c r="D50" s="116"/>
      <c r="E50" s="117"/>
      <c r="F50" s="100"/>
      <c r="G50" s="118"/>
      <c r="H50" s="143" t="s">
        <v>43</v>
      </c>
      <c r="I50" s="105">
        <f>SUM(I48:I49)</f>
        <v>0</v>
      </c>
    </row>
    <row r="51" spans="6:9" ht="13.5" thickBot="1">
      <c r="F51" s="114"/>
      <c r="G51" s="97"/>
      <c r="H51" s="143" t="s">
        <v>271</v>
      </c>
      <c r="I51" s="157"/>
    </row>
    <row r="52" spans="1:9" ht="13.5" thickBot="1">
      <c r="A52" s="48"/>
      <c r="B52" s="48"/>
      <c r="C52" s="48"/>
      <c r="D52" s="48"/>
      <c r="E52" s="80"/>
      <c r="F52" s="104"/>
      <c r="G52" s="100"/>
      <c r="H52" s="175" t="s">
        <v>269</v>
      </c>
      <c r="I52" s="113">
        <f>I51*I50</f>
        <v>0</v>
      </c>
    </row>
    <row r="53" spans="2:7" ht="12.75">
      <c r="B53" s="81"/>
      <c r="C53" s="80"/>
      <c r="D53" s="82"/>
      <c r="E53" s="83"/>
      <c r="F53" s="84"/>
      <c r="G53" s="85"/>
    </row>
    <row r="54" spans="1:7" ht="12.75">
      <c r="A54" s="48" t="s">
        <v>78</v>
      </c>
      <c r="B54" s="48"/>
      <c r="C54" s="48"/>
      <c r="D54" s="48"/>
      <c r="E54" s="48"/>
      <c r="F54" s="48"/>
      <c r="G54" s="48"/>
    </row>
    <row r="55" spans="1:7" ht="13.5" thickBot="1">
      <c r="A55" s="48"/>
      <c r="B55" s="48"/>
      <c r="C55" s="48"/>
      <c r="D55" s="48"/>
      <c r="E55" s="48"/>
      <c r="F55" s="48"/>
      <c r="G55" s="48"/>
    </row>
    <row r="56" spans="1:9" ht="13.5" customHeight="1">
      <c r="A56" s="62"/>
      <c r="B56" s="63"/>
      <c r="C56" s="64"/>
      <c r="D56" s="380" t="s">
        <v>260</v>
      </c>
      <c r="E56" s="388"/>
      <c r="F56" s="389"/>
      <c r="G56" s="383" t="s">
        <v>257</v>
      </c>
      <c r="H56" s="381"/>
      <c r="I56" s="390"/>
    </row>
    <row r="57" spans="1:9" ht="13.5" thickBot="1">
      <c r="A57" s="66" t="s">
        <v>95</v>
      </c>
      <c r="B57" s="67" t="s">
        <v>96</v>
      </c>
      <c r="C57" s="68" t="s">
        <v>105</v>
      </c>
      <c r="D57" s="58" t="s">
        <v>65</v>
      </c>
      <c r="E57" s="69" t="s">
        <v>265</v>
      </c>
      <c r="F57" s="70" t="s">
        <v>110</v>
      </c>
      <c r="G57" s="71" t="s">
        <v>65</v>
      </c>
      <c r="H57" s="71" t="s">
        <v>84</v>
      </c>
      <c r="I57" s="72" t="s">
        <v>110</v>
      </c>
    </row>
    <row r="58" spans="1:9" ht="12.75">
      <c r="A58" s="150"/>
      <c r="B58" s="50" t="s">
        <v>144</v>
      </c>
      <c r="C58" s="151"/>
      <c r="D58" s="73"/>
      <c r="E58" s="51">
        <v>66</v>
      </c>
      <c r="F58" s="75">
        <f>E58*D58</f>
        <v>0</v>
      </c>
      <c r="G58" s="148"/>
      <c r="H58" s="149"/>
      <c r="I58" s="78">
        <f>H58*G58</f>
        <v>0</v>
      </c>
    </row>
    <row r="59" spans="1:9" ht="13.5" thickBot="1">
      <c r="A59" s="150"/>
      <c r="B59" s="50" t="s">
        <v>145</v>
      </c>
      <c r="C59" s="151"/>
      <c r="D59" s="176"/>
      <c r="E59" s="51">
        <v>66</v>
      </c>
      <c r="F59" s="75">
        <f>E59*D59</f>
        <v>0</v>
      </c>
      <c r="G59" s="177"/>
      <c r="H59" s="149"/>
      <c r="I59" s="78">
        <f>H59*G59</f>
        <v>0</v>
      </c>
    </row>
    <row r="60" spans="1:9" s="106" customFormat="1" ht="13.5" thickBot="1">
      <c r="A60" s="116"/>
      <c r="B60" s="115"/>
      <c r="C60" s="116"/>
      <c r="D60" s="116"/>
      <c r="E60" s="117"/>
      <c r="F60" s="100"/>
      <c r="G60" s="118"/>
      <c r="H60" s="143" t="s">
        <v>43</v>
      </c>
      <c r="I60" s="105">
        <f>SUM(I58:I59)</f>
        <v>0</v>
      </c>
    </row>
    <row r="61" spans="6:9" ht="13.5" thickBot="1">
      <c r="F61" s="114"/>
      <c r="G61" s="97"/>
      <c r="H61" s="143" t="s">
        <v>271</v>
      </c>
      <c r="I61" s="157"/>
    </row>
    <row r="62" spans="1:9" ht="13.5" thickBot="1">
      <c r="A62" s="48"/>
      <c r="B62" s="48"/>
      <c r="C62" s="48"/>
      <c r="D62" s="48"/>
      <c r="E62" s="80"/>
      <c r="F62" s="104"/>
      <c r="G62" s="100"/>
      <c r="H62" s="175" t="s">
        <v>270</v>
      </c>
      <c r="I62" s="113">
        <f>158*I61</f>
        <v>0</v>
      </c>
    </row>
    <row r="63" spans="1:9" ht="13.5" thickBot="1">
      <c r="A63" s="48"/>
      <c r="B63" s="48"/>
      <c r="C63" s="48"/>
      <c r="D63" s="48"/>
      <c r="E63" s="80"/>
      <c r="F63" s="100"/>
      <c r="G63" s="100"/>
      <c r="H63" s="143"/>
      <c r="I63" s="118"/>
    </row>
    <row r="64" spans="6:9" ht="13.5" thickBot="1">
      <c r="F64" s="104"/>
      <c r="G64" s="118"/>
      <c r="H64" s="143" t="s">
        <v>289</v>
      </c>
      <c r="I64" s="105">
        <f>I62+I52+I42+I32+I22+I13</f>
        <v>0</v>
      </c>
    </row>
  </sheetData>
  <sheetProtection/>
  <mergeCells count="13">
    <mergeCell ref="G36:I36"/>
    <mergeCell ref="D46:F46"/>
    <mergeCell ref="G46:I46"/>
    <mergeCell ref="A18:B18"/>
    <mergeCell ref="D6:F6"/>
    <mergeCell ref="G6:I6"/>
    <mergeCell ref="D26:F26"/>
    <mergeCell ref="G26:I26"/>
    <mergeCell ref="D56:F56"/>
    <mergeCell ref="G56:I56"/>
    <mergeCell ref="D17:F17"/>
    <mergeCell ref="G17:I17"/>
    <mergeCell ref="D36:F36"/>
  </mergeCells>
  <printOptions horizontalCentered="1"/>
  <pageMargins left="0.5" right="0.5" top="1" bottom="0.5" header="0.5" footer="0.5"/>
  <pageSetup fitToHeight="0" fitToWidth="0"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" sqref="E1"/>
    </sheetView>
  </sheetViews>
  <sheetFormatPr defaultColWidth="9.33203125" defaultRowHeight="12.75"/>
  <cols>
    <col min="1" max="2" width="30.83203125" style="61" customWidth="1"/>
    <col min="3" max="3" width="15.83203125" style="61" customWidth="1"/>
    <col min="4" max="9" width="12.83203125" style="61" customWidth="1"/>
    <col min="10" max="16384" width="9.33203125" style="61" customWidth="1"/>
  </cols>
  <sheetData>
    <row r="1" spans="1:9" ht="13.5" thickBot="1">
      <c r="A1" s="132" t="s">
        <v>98</v>
      </c>
      <c r="B1" s="133" t="s">
        <v>121</v>
      </c>
      <c r="H1" s="132" t="s">
        <v>99</v>
      </c>
      <c r="I1" s="133" t="s">
        <v>252</v>
      </c>
    </row>
    <row r="2" spans="1:6" ht="12.75">
      <c r="A2" s="134"/>
      <c r="B2" s="48"/>
      <c r="F2" s="48"/>
    </row>
    <row r="3" ht="12.75">
      <c r="A3" s="134" t="s">
        <v>123</v>
      </c>
    </row>
    <row r="4" ht="13.5" thickBot="1">
      <c r="A4" s="134"/>
    </row>
    <row r="5" spans="1:9" ht="13.5" customHeight="1">
      <c r="A5" s="62"/>
      <c r="B5" s="63"/>
      <c r="C5" s="64"/>
      <c r="D5" s="380" t="s">
        <v>260</v>
      </c>
      <c r="E5" s="381"/>
      <c r="F5" s="382"/>
      <c r="G5" s="383" t="s">
        <v>257</v>
      </c>
      <c r="H5" s="384"/>
      <c r="I5" s="385"/>
    </row>
    <row r="6" spans="1:9" ht="13.5" thickBot="1">
      <c r="A6" s="66" t="s">
        <v>95</v>
      </c>
      <c r="B6" s="67" t="s">
        <v>96</v>
      </c>
      <c r="C6" s="68" t="s">
        <v>105</v>
      </c>
      <c r="D6" s="58" t="s">
        <v>262</v>
      </c>
      <c r="E6" s="69" t="s">
        <v>97</v>
      </c>
      <c r="F6" s="70" t="s">
        <v>110</v>
      </c>
      <c r="G6" s="71" t="s">
        <v>262</v>
      </c>
      <c r="H6" s="71" t="s">
        <v>97</v>
      </c>
      <c r="I6" s="72" t="s">
        <v>110</v>
      </c>
    </row>
    <row r="7" spans="1:9" ht="13.5" thickBot="1">
      <c r="A7" s="150"/>
      <c r="B7" s="50" t="s">
        <v>119</v>
      </c>
      <c r="C7" s="151"/>
      <c r="D7" s="73">
        <v>2</v>
      </c>
      <c r="E7" s="74">
        <v>35</v>
      </c>
      <c r="F7" s="98">
        <f>E7*D7</f>
        <v>70</v>
      </c>
      <c r="G7" s="156"/>
      <c r="H7" s="149"/>
      <c r="I7" s="78">
        <f>H7*G7</f>
        <v>0</v>
      </c>
    </row>
    <row r="8" spans="1:9" s="106" customFormat="1" ht="13.5" thickBot="1">
      <c r="A8" s="116"/>
      <c r="B8" s="115"/>
      <c r="C8" s="116"/>
      <c r="D8" s="116"/>
      <c r="E8" s="117"/>
      <c r="F8" s="100"/>
      <c r="G8" s="118"/>
      <c r="H8" s="143" t="s">
        <v>43</v>
      </c>
      <c r="I8" s="105">
        <f>SUM(I7:I7)</f>
        <v>0</v>
      </c>
    </row>
    <row r="9" spans="1:9" ht="13.5" thickBot="1">
      <c r="A9" s="48"/>
      <c r="F9" s="114"/>
      <c r="G9" s="97"/>
      <c r="H9" s="143" t="s">
        <v>271</v>
      </c>
      <c r="I9" s="157"/>
    </row>
    <row r="10" spans="1:9" ht="13.5" thickBot="1">
      <c r="A10" s="48"/>
      <c r="B10" s="48"/>
      <c r="C10" s="48"/>
      <c r="D10" s="48"/>
      <c r="E10" s="80"/>
      <c r="F10" s="104"/>
      <c r="G10" s="100"/>
      <c r="H10" s="175" t="s">
        <v>266</v>
      </c>
      <c r="I10" s="113">
        <f>I9*I8</f>
        <v>0</v>
      </c>
    </row>
    <row r="11" spans="1:7" ht="12.75">
      <c r="A11" s="48"/>
      <c r="B11" s="48"/>
      <c r="C11" s="48"/>
      <c r="D11" s="48"/>
      <c r="E11" s="48"/>
      <c r="F11" s="48"/>
      <c r="G11" s="48"/>
    </row>
    <row r="12" spans="1:7" ht="12.75">
      <c r="A12" s="48" t="s">
        <v>104</v>
      </c>
      <c r="B12" s="48"/>
      <c r="C12" s="48"/>
      <c r="D12" s="48"/>
      <c r="E12" s="48"/>
      <c r="F12" s="48"/>
      <c r="G12" s="48"/>
    </row>
    <row r="13" spans="1:7" ht="13.5" thickBot="1">
      <c r="A13" s="48"/>
      <c r="B13" s="48"/>
      <c r="C13" s="48"/>
      <c r="D13" s="48"/>
      <c r="E13" s="48"/>
      <c r="F13" s="48"/>
      <c r="G13" s="48"/>
    </row>
    <row r="14" spans="1:9" ht="13.5" customHeight="1">
      <c r="A14" s="94"/>
      <c r="B14" s="95"/>
      <c r="C14" s="64"/>
      <c r="D14" s="380" t="s">
        <v>260</v>
      </c>
      <c r="E14" s="381"/>
      <c r="F14" s="382"/>
      <c r="G14" s="383" t="s">
        <v>257</v>
      </c>
      <c r="H14" s="384"/>
      <c r="I14" s="385"/>
    </row>
    <row r="15" spans="1:9" ht="13.5" thickBot="1">
      <c r="A15" s="391" t="s">
        <v>137</v>
      </c>
      <c r="B15" s="392"/>
      <c r="C15" s="68" t="s">
        <v>105</v>
      </c>
      <c r="D15" s="58" t="s">
        <v>106</v>
      </c>
      <c r="E15" s="69" t="s">
        <v>84</v>
      </c>
      <c r="F15" s="70" t="s">
        <v>110</v>
      </c>
      <c r="G15" s="71" t="s">
        <v>106</v>
      </c>
      <c r="H15" s="71" t="s">
        <v>84</v>
      </c>
      <c r="I15" s="72" t="s">
        <v>110</v>
      </c>
    </row>
    <row r="16" spans="1:9" ht="13.5" thickBot="1">
      <c r="A16" s="109" t="s">
        <v>107</v>
      </c>
      <c r="B16" s="108"/>
      <c r="C16" s="159" t="s">
        <v>111</v>
      </c>
      <c r="D16" s="88">
        <v>1</v>
      </c>
      <c r="E16" s="89">
        <v>85</v>
      </c>
      <c r="F16" s="89">
        <f>D16*E16</f>
        <v>85</v>
      </c>
      <c r="G16" s="159"/>
      <c r="H16" s="159"/>
      <c r="I16" s="90">
        <f>G16*H16</f>
        <v>0</v>
      </c>
    </row>
    <row r="17" spans="1:9" s="106" customFormat="1" ht="13.5" thickBot="1">
      <c r="A17" s="116"/>
      <c r="B17" s="115"/>
      <c r="C17" s="116"/>
      <c r="D17" s="116"/>
      <c r="E17" s="117"/>
      <c r="F17" s="100"/>
      <c r="G17" s="118"/>
      <c r="H17" s="143" t="s">
        <v>43</v>
      </c>
      <c r="I17" s="105">
        <f>SUM(I16:I16)</f>
        <v>0</v>
      </c>
    </row>
    <row r="18" spans="6:9" ht="13.5" thickBot="1">
      <c r="F18" s="114"/>
      <c r="G18" s="97"/>
      <c r="H18" s="143" t="s">
        <v>271</v>
      </c>
      <c r="I18" s="157"/>
    </row>
    <row r="19" spans="1:9" ht="13.5" thickBot="1">
      <c r="A19" s="48"/>
      <c r="B19" s="48"/>
      <c r="C19" s="48"/>
      <c r="D19" s="48"/>
      <c r="E19" s="80"/>
      <c r="F19" s="104"/>
      <c r="G19" s="100"/>
      <c r="H19" s="175" t="s">
        <v>267</v>
      </c>
      <c r="I19" s="113">
        <f>I18*I17</f>
        <v>0</v>
      </c>
    </row>
    <row r="21" spans="1:7" ht="12.75">
      <c r="A21" s="48" t="s">
        <v>63</v>
      </c>
      <c r="B21" s="48"/>
      <c r="C21" s="48"/>
      <c r="D21" s="48"/>
      <c r="E21" s="48"/>
      <c r="F21" s="48"/>
      <c r="G21" s="48"/>
    </row>
    <row r="22" spans="1:7" ht="13.5" thickBot="1">
      <c r="A22" s="48"/>
      <c r="B22" s="48"/>
      <c r="C22" s="48"/>
      <c r="D22" s="48"/>
      <c r="E22" s="48"/>
      <c r="F22" s="48"/>
      <c r="G22" s="48"/>
    </row>
    <row r="23" spans="1:9" ht="13.5" customHeight="1">
      <c r="A23" s="62"/>
      <c r="B23" s="63"/>
      <c r="C23" s="64"/>
      <c r="D23" s="380" t="s">
        <v>260</v>
      </c>
      <c r="E23" s="388"/>
      <c r="F23" s="389"/>
      <c r="G23" s="383" t="s">
        <v>257</v>
      </c>
      <c r="H23" s="381"/>
      <c r="I23" s="390"/>
    </row>
    <row r="24" spans="1:9" ht="13.5" thickBot="1">
      <c r="A24" s="66" t="s">
        <v>95</v>
      </c>
      <c r="B24" s="67" t="s">
        <v>96</v>
      </c>
      <c r="C24" s="68" t="s">
        <v>105</v>
      </c>
      <c r="D24" s="58" t="s">
        <v>262</v>
      </c>
      <c r="E24" s="69" t="s">
        <v>97</v>
      </c>
      <c r="F24" s="70" t="s">
        <v>110</v>
      </c>
      <c r="G24" s="71" t="s">
        <v>262</v>
      </c>
      <c r="H24" s="71" t="s">
        <v>97</v>
      </c>
      <c r="I24" s="72" t="s">
        <v>110</v>
      </c>
    </row>
    <row r="25" spans="1:9" ht="13.5" thickBot="1">
      <c r="A25" s="150"/>
      <c r="B25" s="50" t="s">
        <v>119</v>
      </c>
      <c r="C25" s="151"/>
      <c r="D25" s="73">
        <v>4</v>
      </c>
      <c r="E25" s="74">
        <v>35</v>
      </c>
      <c r="F25" s="75">
        <f>E25*D25</f>
        <v>140</v>
      </c>
      <c r="G25" s="160"/>
      <c r="H25" s="149"/>
      <c r="I25" s="78">
        <f>H25*G25</f>
        <v>0</v>
      </c>
    </row>
    <row r="26" spans="1:9" s="106" customFormat="1" ht="13.5" thickBot="1">
      <c r="A26" s="116"/>
      <c r="B26" s="115"/>
      <c r="C26" s="116"/>
      <c r="D26" s="116"/>
      <c r="E26" s="117"/>
      <c r="F26" s="100"/>
      <c r="G26" s="118"/>
      <c r="H26" s="143" t="s">
        <v>43</v>
      </c>
      <c r="I26" s="105">
        <f>SUM(I25:I25)</f>
        <v>0</v>
      </c>
    </row>
    <row r="27" spans="6:9" ht="13.5" thickBot="1">
      <c r="F27" s="114"/>
      <c r="G27" s="97"/>
      <c r="H27" s="143" t="s">
        <v>279</v>
      </c>
      <c r="I27" s="157"/>
    </row>
    <row r="28" spans="1:9" ht="13.5" thickBot="1">
      <c r="A28" s="48"/>
      <c r="B28" s="48"/>
      <c r="C28" s="48"/>
      <c r="D28" s="48"/>
      <c r="E28" s="80"/>
      <c r="F28" s="104"/>
      <c r="G28" s="100"/>
      <c r="H28" s="175" t="s">
        <v>266</v>
      </c>
      <c r="I28" s="113">
        <f>I27*I26</f>
        <v>0</v>
      </c>
    </row>
    <row r="29" spans="1:7" ht="12.75">
      <c r="A29" s="80"/>
      <c r="B29" s="81"/>
      <c r="C29" s="80"/>
      <c r="D29" s="82"/>
      <c r="E29" s="83"/>
      <c r="F29" s="84"/>
      <c r="G29" s="85"/>
    </row>
    <row r="30" spans="1:7" ht="12.75">
      <c r="A30" s="48" t="s">
        <v>235</v>
      </c>
      <c r="B30" s="48"/>
      <c r="C30" s="48"/>
      <c r="D30" s="48"/>
      <c r="E30" s="48"/>
      <c r="F30" s="48"/>
      <c r="G30" s="48"/>
    </row>
    <row r="31" spans="1:7" ht="13.5" thickBot="1">
      <c r="A31" s="48"/>
      <c r="B31" s="48"/>
      <c r="C31" s="48"/>
      <c r="D31" s="48"/>
      <c r="E31" s="48"/>
      <c r="F31" s="48"/>
      <c r="G31" s="48"/>
    </row>
    <row r="32" spans="1:9" ht="13.5" customHeight="1">
      <c r="A32" s="62"/>
      <c r="B32" s="63" t="s">
        <v>254</v>
      </c>
      <c r="C32" s="64"/>
      <c r="D32" s="380" t="s">
        <v>260</v>
      </c>
      <c r="E32" s="388"/>
      <c r="F32" s="389"/>
      <c r="G32" s="383" t="s">
        <v>257</v>
      </c>
      <c r="H32" s="381"/>
      <c r="I32" s="390"/>
    </row>
    <row r="33" spans="1:9" ht="13.5" thickBot="1">
      <c r="A33" s="66" t="s">
        <v>95</v>
      </c>
      <c r="B33" s="67" t="s">
        <v>263</v>
      </c>
      <c r="C33" s="68" t="s">
        <v>105</v>
      </c>
      <c r="D33" s="58" t="s">
        <v>259</v>
      </c>
      <c r="E33" s="69" t="s">
        <v>261</v>
      </c>
      <c r="F33" s="70" t="s">
        <v>110</v>
      </c>
      <c r="G33" s="71" t="s">
        <v>258</v>
      </c>
      <c r="H33" s="71" t="s">
        <v>261</v>
      </c>
      <c r="I33" s="72" t="s">
        <v>110</v>
      </c>
    </row>
    <row r="34" spans="1:9" ht="12.75">
      <c r="A34" s="161"/>
      <c r="B34" s="86" t="s">
        <v>255</v>
      </c>
      <c r="C34" s="159" t="s">
        <v>111</v>
      </c>
      <c r="D34" s="88">
        <v>250</v>
      </c>
      <c r="E34" s="89">
        <v>0.51</v>
      </c>
      <c r="F34" s="89">
        <f>D34*E34</f>
        <v>127.5</v>
      </c>
      <c r="G34" s="159"/>
      <c r="H34" s="159"/>
      <c r="I34" s="90">
        <f>G34*H34</f>
        <v>0</v>
      </c>
    </row>
    <row r="35" spans="1:9" ht="13.5" thickBot="1">
      <c r="A35" s="161"/>
      <c r="B35" s="86" t="s">
        <v>256</v>
      </c>
      <c r="C35" s="154" t="s">
        <v>111</v>
      </c>
      <c r="D35" s="91">
        <v>250</v>
      </c>
      <c r="E35" s="96">
        <v>0.75</v>
      </c>
      <c r="F35" s="92">
        <f>D35*E35</f>
        <v>187.5</v>
      </c>
      <c r="G35" s="154"/>
      <c r="H35" s="154"/>
      <c r="I35" s="93">
        <f>G35*H35</f>
        <v>0</v>
      </c>
    </row>
    <row r="36" spans="1:9" s="106" customFormat="1" ht="13.5" thickBot="1">
      <c r="A36" s="116"/>
      <c r="B36" s="115"/>
      <c r="C36" s="116"/>
      <c r="D36" s="116"/>
      <c r="E36" s="117"/>
      <c r="F36" s="100"/>
      <c r="G36" s="118"/>
      <c r="H36" s="143" t="s">
        <v>43</v>
      </c>
      <c r="I36" s="105">
        <f>SUM(I34:I35)</f>
        <v>0</v>
      </c>
    </row>
    <row r="37" spans="6:9" ht="13.5" thickBot="1">
      <c r="F37" s="114"/>
      <c r="G37" s="97"/>
      <c r="H37" s="143" t="s">
        <v>279</v>
      </c>
      <c r="I37" s="157"/>
    </row>
    <row r="38" spans="1:9" ht="13.5" thickBot="1">
      <c r="A38" s="48"/>
      <c r="B38" s="48"/>
      <c r="C38" s="48"/>
      <c r="D38" s="48"/>
      <c r="E38" s="80"/>
      <c r="F38" s="104"/>
      <c r="G38" s="100"/>
      <c r="H38" s="175" t="s">
        <v>268</v>
      </c>
      <c r="I38" s="113">
        <f>I37*I36</f>
        <v>0</v>
      </c>
    </row>
    <row r="40" ht="12.75">
      <c r="A40" s="61" t="s">
        <v>264</v>
      </c>
    </row>
    <row r="41" ht="13.5" thickBot="1"/>
    <row r="42" spans="1:9" ht="13.5" customHeight="1">
      <c r="A42" s="62"/>
      <c r="B42" s="63"/>
      <c r="C42" s="64"/>
      <c r="D42" s="380" t="s">
        <v>260</v>
      </c>
      <c r="E42" s="388"/>
      <c r="F42" s="389"/>
      <c r="G42" s="383" t="s">
        <v>257</v>
      </c>
      <c r="H42" s="381"/>
      <c r="I42" s="390"/>
    </row>
    <row r="43" spans="1:9" ht="13.5" thickBot="1">
      <c r="A43" s="66" t="s">
        <v>95</v>
      </c>
      <c r="B43" s="67" t="s">
        <v>96</v>
      </c>
      <c r="C43" s="68" t="s">
        <v>105</v>
      </c>
      <c r="D43" s="58" t="s">
        <v>65</v>
      </c>
      <c r="E43" s="69" t="s">
        <v>265</v>
      </c>
      <c r="F43" s="70" t="s">
        <v>110</v>
      </c>
      <c r="G43" s="71" t="s">
        <v>65</v>
      </c>
      <c r="H43" s="71" t="s">
        <v>84</v>
      </c>
      <c r="I43" s="72" t="s">
        <v>110</v>
      </c>
    </row>
    <row r="44" spans="1:9" ht="13.5" thickBot="1">
      <c r="A44" s="162"/>
      <c r="B44" s="50" t="s">
        <v>119</v>
      </c>
      <c r="C44" s="151"/>
      <c r="D44" s="73"/>
      <c r="E44" s="74">
        <v>129</v>
      </c>
      <c r="F44" s="75">
        <f>E44*D44</f>
        <v>0</v>
      </c>
      <c r="G44" s="160"/>
      <c r="H44" s="149"/>
      <c r="I44" s="78">
        <f>H44*G44</f>
        <v>0</v>
      </c>
    </row>
    <row r="45" spans="1:9" s="106" customFormat="1" ht="13.5" thickBot="1">
      <c r="A45" s="80" t="s">
        <v>64</v>
      </c>
      <c r="B45" s="115"/>
      <c r="C45" s="116"/>
      <c r="D45" s="116"/>
      <c r="E45" s="117"/>
      <c r="F45" s="100"/>
      <c r="G45" s="118"/>
      <c r="H45" s="143" t="s">
        <v>43</v>
      </c>
      <c r="I45" s="105">
        <f>SUM(I44:I44)</f>
        <v>0</v>
      </c>
    </row>
    <row r="46" spans="6:9" ht="13.5" thickBot="1">
      <c r="F46" s="114"/>
      <c r="G46" s="97"/>
      <c r="H46" s="143" t="s">
        <v>271</v>
      </c>
      <c r="I46" s="157"/>
    </row>
    <row r="47" spans="1:9" ht="13.5" thickBot="1">
      <c r="A47" s="48"/>
      <c r="B47" s="48"/>
      <c r="C47" s="48"/>
      <c r="D47" s="48"/>
      <c r="E47" s="80"/>
      <c r="F47" s="104"/>
      <c r="G47" s="100"/>
      <c r="H47" s="175" t="s">
        <v>269</v>
      </c>
      <c r="I47" s="113">
        <f>I46*I45</f>
        <v>0</v>
      </c>
    </row>
    <row r="48" spans="2:7" ht="12.75">
      <c r="B48" s="81"/>
      <c r="C48" s="80"/>
      <c r="D48" s="82"/>
      <c r="E48" s="83"/>
      <c r="F48" s="84"/>
      <c r="G48" s="85"/>
    </row>
    <row r="49" spans="1:7" ht="12.75">
      <c r="A49" s="48" t="s">
        <v>78</v>
      </c>
      <c r="B49" s="48"/>
      <c r="C49" s="48"/>
      <c r="D49" s="48"/>
      <c r="E49" s="48"/>
      <c r="F49" s="48"/>
      <c r="G49" s="48"/>
    </row>
    <row r="50" spans="1:7" ht="13.5" thickBot="1">
      <c r="A50" s="48"/>
      <c r="B50" s="48"/>
      <c r="C50" s="48"/>
      <c r="D50" s="48"/>
      <c r="E50" s="48"/>
      <c r="F50" s="48"/>
      <c r="G50" s="48"/>
    </row>
    <row r="51" spans="1:9" ht="13.5" customHeight="1">
      <c r="A51" s="62"/>
      <c r="B51" s="63"/>
      <c r="C51" s="64"/>
      <c r="D51" s="380" t="s">
        <v>260</v>
      </c>
      <c r="E51" s="388"/>
      <c r="F51" s="389"/>
      <c r="G51" s="383" t="s">
        <v>257</v>
      </c>
      <c r="H51" s="381"/>
      <c r="I51" s="390"/>
    </row>
    <row r="52" spans="1:9" ht="13.5" thickBot="1">
      <c r="A52" s="66" t="s">
        <v>95</v>
      </c>
      <c r="B52" s="67" t="s">
        <v>96</v>
      </c>
      <c r="C52" s="68" t="s">
        <v>105</v>
      </c>
      <c r="D52" s="58" t="s">
        <v>65</v>
      </c>
      <c r="E52" s="69" t="s">
        <v>265</v>
      </c>
      <c r="F52" s="70" t="s">
        <v>110</v>
      </c>
      <c r="G52" s="71" t="s">
        <v>65</v>
      </c>
      <c r="H52" s="71" t="s">
        <v>84</v>
      </c>
      <c r="I52" s="72" t="s">
        <v>110</v>
      </c>
    </row>
    <row r="53" spans="1:9" ht="13.5" thickBot="1">
      <c r="A53" s="162"/>
      <c r="B53" s="50" t="s">
        <v>119</v>
      </c>
      <c r="C53" s="151"/>
      <c r="D53" s="73"/>
      <c r="E53" s="74">
        <v>66</v>
      </c>
      <c r="F53" s="75">
        <f>E53*D53</f>
        <v>0</v>
      </c>
      <c r="G53" s="160"/>
      <c r="H53" s="149"/>
      <c r="I53" s="78">
        <f>H53*G53</f>
        <v>0</v>
      </c>
    </row>
    <row r="54" spans="1:9" s="106" customFormat="1" ht="13.5" thickBot="1">
      <c r="A54" s="80" t="s">
        <v>64</v>
      </c>
      <c r="B54" s="115"/>
      <c r="C54" s="116"/>
      <c r="D54" s="116"/>
      <c r="E54" s="117"/>
      <c r="F54" s="100"/>
      <c r="G54" s="118"/>
      <c r="H54" s="143" t="s">
        <v>43</v>
      </c>
      <c r="I54" s="105">
        <f>SUM(I53:I53)</f>
        <v>0</v>
      </c>
    </row>
    <row r="55" spans="6:9" ht="13.5" thickBot="1">
      <c r="F55" s="114"/>
      <c r="G55" s="97"/>
      <c r="H55" s="143" t="s">
        <v>271</v>
      </c>
      <c r="I55" s="157"/>
    </row>
    <row r="56" spans="1:9" ht="13.5" thickBot="1">
      <c r="A56" s="48"/>
      <c r="B56" s="48"/>
      <c r="C56" s="48"/>
      <c r="D56" s="48"/>
      <c r="E56" s="80"/>
      <c r="F56" s="104"/>
      <c r="G56" s="100"/>
      <c r="H56" s="175" t="s">
        <v>270</v>
      </c>
      <c r="I56" s="113">
        <f>I55*I54</f>
        <v>0</v>
      </c>
    </row>
    <row r="57" spans="2:5" ht="13.5" thickBot="1">
      <c r="B57" s="81"/>
      <c r="C57" s="80"/>
      <c r="D57" s="82"/>
      <c r="E57" s="83"/>
    </row>
    <row r="58" spans="6:9" ht="13.5" thickBot="1">
      <c r="F58" s="104"/>
      <c r="G58" s="118"/>
      <c r="H58" s="143" t="s">
        <v>314</v>
      </c>
      <c r="I58" s="105">
        <f>I56+I47+I38+I28+I19+I10</f>
        <v>0</v>
      </c>
    </row>
    <row r="59" ht="12.75">
      <c r="I59" s="178"/>
    </row>
    <row r="60" ht="12.75">
      <c r="I60" s="178"/>
    </row>
    <row r="61" ht="12.75">
      <c r="I61" s="178"/>
    </row>
  </sheetData>
  <sheetProtection/>
  <mergeCells count="13">
    <mergeCell ref="G32:I32"/>
    <mergeCell ref="D42:F42"/>
    <mergeCell ref="G42:I42"/>
    <mergeCell ref="A15:B15"/>
    <mergeCell ref="D5:F5"/>
    <mergeCell ref="G5:I5"/>
    <mergeCell ref="D23:F23"/>
    <mergeCell ref="G23:I23"/>
    <mergeCell ref="D51:F51"/>
    <mergeCell ref="G51:I51"/>
    <mergeCell ref="D14:F14"/>
    <mergeCell ref="G14:I14"/>
    <mergeCell ref="D32:F32"/>
  </mergeCells>
  <printOptions horizontalCentered="1"/>
  <pageMargins left="0.5" right="0.5" top="1" bottom="0.75" header="0.5" footer="0.5"/>
  <pageSetup fitToHeight="0" fitToWidth="0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NASHVILLE FIELD OFFICE</dc:creator>
  <cp:keywords/>
  <dc:description/>
  <cp:lastModifiedBy>BG</cp:lastModifiedBy>
  <cp:lastPrinted>2009-12-08T14:58:49Z</cp:lastPrinted>
  <dcterms:created xsi:type="dcterms:W3CDTF">2001-01-11T15:55:52Z</dcterms:created>
  <dcterms:modified xsi:type="dcterms:W3CDTF">2015-10-02T15:07:28Z</dcterms:modified>
  <cp:category/>
  <cp:version/>
  <cp:contentType/>
  <cp:contentStatus/>
</cp:coreProperties>
</file>