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04m88\Desktop\"/>
    </mc:Choice>
  </mc:AlternateContent>
  <bookViews>
    <workbookView xWindow="480" yWindow="75" windowWidth="18240" windowHeight="11055"/>
  </bookViews>
  <sheets>
    <sheet name="Table 1" sheetId="1" r:id="rId1"/>
  </sheets>
  <definedNames>
    <definedName name="_xlnm.Print_Area" localSheetId="0">'Table 1'!$A$1:$O$53</definedName>
  </definedNames>
  <calcPr calcId="152511"/>
</workbook>
</file>

<file path=xl/calcChain.xml><?xml version="1.0" encoding="utf-8"?>
<calcChain xmlns="http://schemas.openxmlformats.org/spreadsheetml/2006/main">
  <c r="C16" i="1" l="1"/>
  <c r="E16" i="1"/>
  <c r="E36" i="1" s="1"/>
  <c r="K50" i="1"/>
  <c r="I48" i="1"/>
  <c r="M48" i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M26" i="1"/>
  <c r="K26" i="1"/>
  <c r="C26" i="1"/>
  <c r="A23" i="1"/>
  <c r="K16" i="1"/>
  <c r="C50" i="1"/>
  <c r="M13" i="1"/>
  <c r="O13" i="1" s="1"/>
  <c r="M12" i="1"/>
  <c r="O12" i="1" s="1"/>
  <c r="M11" i="1"/>
  <c r="O11" i="1" s="1"/>
  <c r="M14" i="1" l="1"/>
  <c r="O14" i="1" s="1"/>
  <c r="G14" i="1"/>
  <c r="I14" i="1" s="1"/>
  <c r="O29" i="1"/>
  <c r="G10" i="1"/>
  <c r="I10" i="1" s="1"/>
  <c r="M10" i="1"/>
  <c r="G12" i="1"/>
  <c r="I12" i="1" s="1"/>
  <c r="G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C36" i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E50" i="1"/>
  <c r="G11" i="1"/>
  <c r="I11" i="1" s="1"/>
  <c r="G13" i="1"/>
  <c r="I13" i="1" s="1"/>
  <c r="M36" i="1" l="1"/>
  <c r="G36" i="1"/>
  <c r="I36" i="1" s="1"/>
  <c r="G16" i="1"/>
  <c r="I16" i="1" s="1"/>
  <c r="M16" i="1"/>
  <c r="O16" i="1" s="1"/>
  <c r="O10" i="1"/>
  <c r="I29" i="1"/>
  <c r="G50" i="1" l="1"/>
  <c r="I50" i="1" s="1"/>
  <c r="O36" i="1"/>
  <c r="M50" i="1"/>
  <c r="O50" i="1" s="1"/>
</calcChain>
</file>

<file path=xl/sharedStrings.xml><?xml version="1.0" encoding="utf-8"?>
<sst xmlns="http://schemas.openxmlformats.org/spreadsheetml/2006/main" count="50" uniqueCount="39">
  <si>
    <t>Table 1</t>
  </si>
  <si>
    <t>Revenue Collections by Fund</t>
  </si>
  <si>
    <t>August</t>
  </si>
  <si>
    <t>2015-2016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</si>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</sst>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0_);_(@_)"/>
    <numFmt numFmtId="165" formatCode="_(* #,##0_);_(* \(#,##0\);_(* &quot;-&quot;??_);_(@_)"/>
    <numFmt numFmtId="166" formatCode="&quot;$&quot;#,##0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Protection="1"/>
    <xf numFmtId="5" fontId="1" fillId="0" borderId="0" xfId="0" applyNumberFormat="1" applyFont="1" applyProtection="1">
      <protection locked="0"/>
    </xf>
    <xf numFmtId="5" fontId="1" fillId="0" borderId="0" xfId="0" applyNumberFormat="1" applyFont="1"/>
    <xf numFmtId="10" fontId="1" fillId="0" borderId="0" xfId="2" applyNumberFormat="1" applyFont="1"/>
    <xf numFmtId="37" fontId="1" fillId="0" borderId="0" xfId="0" applyNumberFormat="1" applyFont="1" applyProtection="1">
      <protection locked="0"/>
    </xf>
    <xf numFmtId="37" fontId="1" fillId="0" borderId="0" xfId="0" applyNumberFormat="1" applyFont="1"/>
    <xf numFmtId="37" fontId="1" fillId="0" borderId="1" xfId="0" applyNumberFormat="1" applyFont="1" applyBorder="1" applyProtection="1">
      <protection locked="0"/>
    </xf>
    <xf numFmtId="164" fontId="1" fillId="0" borderId="1" xfId="1" applyNumberFormat="1" applyFont="1" applyBorder="1"/>
    <xf numFmtId="10" fontId="1" fillId="0" borderId="1" xfId="2" applyNumberFormat="1" applyFont="1" applyBorder="1"/>
    <xf numFmtId="37" fontId="1" fillId="0" borderId="1" xfId="0" applyNumberFormat="1" applyFont="1" applyBorder="1"/>
    <xf numFmtId="37" fontId="1" fillId="0" borderId="0" xfId="0" applyNumberFormat="1" applyFont="1" applyBorder="1" applyProtection="1">
      <protection locked="0"/>
    </xf>
    <xf numFmtId="10" fontId="1" fillId="0" borderId="0" xfId="2" applyNumberFormat="1" applyFont="1" applyBorder="1"/>
    <xf numFmtId="0" fontId="2" fillId="0" borderId="0" xfId="0" applyFont="1" applyBorder="1" applyProtection="1"/>
    <xf numFmtId="5" fontId="2" fillId="0" borderId="2" xfId="0" applyNumberFormat="1" applyFont="1" applyBorder="1" applyProtection="1">
      <protection locked="0"/>
    </xf>
    <xf numFmtId="0" fontId="1" fillId="0" borderId="0" xfId="0" applyFont="1" applyBorder="1"/>
    <xf numFmtId="10" fontId="2" fillId="0" borderId="2" xfId="2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6" fontId="1" fillId="0" borderId="0" xfId="0" applyNumberFormat="1" applyFont="1"/>
    <xf numFmtId="165" fontId="1" fillId="0" borderId="0" xfId="1" applyNumberFormat="1" applyFont="1"/>
    <xf numFmtId="38" fontId="1" fillId="0" borderId="0" xfId="0" applyNumberFormat="1" applyFont="1"/>
    <xf numFmtId="164" fontId="1" fillId="0" borderId="0" xfId="1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38" fontId="1" fillId="0" borderId="0" xfId="0" applyNumberFormat="1" applyFont="1" applyBorder="1"/>
    <xf numFmtId="10" fontId="1" fillId="0" borderId="0" xfId="2" applyNumberFormat="1" applyFont="1" applyAlignment="1"/>
    <xf numFmtId="165" fontId="1" fillId="0" borderId="0" xfId="1" applyNumberFormat="1" applyFont="1" applyBorder="1"/>
    <xf numFmtId="10" fontId="1" fillId="0" borderId="1" xfId="2" applyNumberFormat="1" applyFont="1" applyBorder="1" applyAlignment="1"/>
    <xf numFmtId="10" fontId="1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2" fillId="0" borderId="2" xfId="0" applyNumberFormat="1" applyFont="1" applyBorder="1"/>
    <xf numFmtId="6" fontId="2" fillId="0" borderId="0" xfId="0" applyNumberFormat="1" applyFont="1" applyBorder="1"/>
    <xf numFmtId="5" fontId="2" fillId="0" borderId="2" xfId="0" applyNumberFormat="1" applyFont="1" applyBorder="1"/>
    <xf numFmtId="166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A6" sqref="A6"/>
    </sheetView>
  </sheetViews>
  <sheetFormatPr defaultRowHeight="15" x14ac:dyDescent="0.2"/>
  <cols>
    <col min="1" max="1" width="23.77734375" style="1" customWidth="1"/>
    <col min="2" max="2" width="1.77734375" style="1" customWidth="1"/>
    <col min="3" max="3" width="12.77734375" style="1" customWidth="1"/>
    <col min="4" max="4" width="0.88671875" style="1" customWidth="1"/>
    <col min="5" max="5" width="12.77734375" style="1" customWidth="1"/>
    <col min="6" max="6" width="1.77734375" style="1" customWidth="1"/>
    <col min="7" max="7" width="12.77734375" style="1" customWidth="1"/>
    <col min="8" max="8" width="1.77734375" style="1" customWidth="1"/>
    <col min="9" max="9" width="8.88671875" style="1"/>
    <col min="10" max="10" width="1.77734375" style="1" customWidth="1"/>
    <col min="11" max="11" width="12.77734375" style="1" customWidth="1"/>
    <col min="12" max="12" width="1.77734375" style="1" customWidth="1"/>
    <col min="13" max="13" width="12.77734375" style="1" customWidth="1"/>
    <col min="14" max="14" width="1.77734375" style="1" customWidth="1"/>
    <col min="15" max="16384" width="8.88671875" style="1"/>
  </cols>
  <sheetData>
    <row r="1" spans="1:15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5">
      <c r="A7" s="4"/>
      <c r="B7" s="4"/>
      <c r="C7" s="49">
        <v>2015</v>
      </c>
      <c r="D7" s="49"/>
      <c r="E7" s="49"/>
      <c r="F7" s="49"/>
      <c r="G7" s="49"/>
      <c r="H7" s="49"/>
      <c r="I7" s="49"/>
      <c r="J7" s="4"/>
      <c r="K7" s="5">
        <v>2014</v>
      </c>
      <c r="L7" s="6"/>
      <c r="M7" s="49">
        <v>2015</v>
      </c>
      <c r="N7" s="49"/>
      <c r="O7" s="49"/>
    </row>
    <row r="8" spans="1:15" ht="15.75" x14ac:dyDescent="0.25">
      <c r="A8" s="7" t="s">
        <v>4</v>
      </c>
      <c r="B8" s="8"/>
      <c r="C8" s="7" t="s">
        <v>5</v>
      </c>
      <c r="D8" s="8"/>
      <c r="E8" s="7" t="s">
        <v>6</v>
      </c>
      <c r="F8" s="8"/>
      <c r="G8" s="7" t="s">
        <v>7</v>
      </c>
      <c r="H8" s="9"/>
      <c r="I8" s="7" t="s">
        <v>8</v>
      </c>
      <c r="J8" s="8"/>
      <c r="K8" s="7" t="s">
        <v>5</v>
      </c>
      <c r="L8" s="8"/>
      <c r="M8" s="7" t="s">
        <v>7</v>
      </c>
      <c r="N8" s="8"/>
      <c r="O8" s="7" t="s">
        <v>8</v>
      </c>
    </row>
    <row r="10" spans="1:15" ht="15.75" customHeight="1" x14ac:dyDescent="0.2">
      <c r="A10" s="10" t="s">
        <v>9</v>
      </c>
      <c r="C10" s="11">
        <v>690986000</v>
      </c>
      <c r="E10" s="11">
        <v>680398000</v>
      </c>
      <c r="G10" s="12">
        <f>+C10-E10</f>
        <v>10588000</v>
      </c>
      <c r="I10" s="13">
        <f>IF(E10=0,0,G10/E10)</f>
        <v>1.556148019247558E-2</v>
      </c>
      <c r="K10" s="12">
        <v>687853000</v>
      </c>
      <c r="M10" s="12">
        <f>+C10-K10</f>
        <v>3133000</v>
      </c>
      <c r="O10" s="13">
        <f>+M10/K10</f>
        <v>4.5547522508442937E-3</v>
      </c>
    </row>
    <row r="11" spans="1:15" ht="15.75" customHeight="1" x14ac:dyDescent="0.2">
      <c r="A11" s="10" t="s">
        <v>10</v>
      </c>
      <c r="C11" s="14">
        <v>61286000</v>
      </c>
      <c r="E11" s="14">
        <v>57157000</v>
      </c>
      <c r="G11" s="14">
        <f>+C11-E11</f>
        <v>4129000</v>
      </c>
      <c r="I11" s="13">
        <f t="shared" ref="I11:I16" si="0">IF(E11=0,0,G11/E11)</f>
        <v>7.2239620693878265E-2</v>
      </c>
      <c r="K11" s="14">
        <v>57610000</v>
      </c>
      <c r="M11" s="15">
        <f>+C11-K11</f>
        <v>3676000</v>
      </c>
      <c r="O11" s="13">
        <f>+M11/K11</f>
        <v>6.3808366603020306E-2</v>
      </c>
    </row>
    <row r="12" spans="1:15" ht="15.75" customHeight="1" x14ac:dyDescent="0.2">
      <c r="A12" s="10" t="s">
        <v>11</v>
      </c>
      <c r="C12" s="14">
        <v>34220000</v>
      </c>
      <c r="E12" s="14">
        <v>33993000</v>
      </c>
      <c r="G12" s="14">
        <f>+C12-E12</f>
        <v>227000</v>
      </c>
      <c r="I12" s="13">
        <f t="shared" si="0"/>
        <v>6.677845438766805E-3</v>
      </c>
      <c r="K12" s="14">
        <v>31213000</v>
      </c>
      <c r="M12" s="15">
        <f>+C12-K12</f>
        <v>3007000</v>
      </c>
      <c r="O12" s="13">
        <f>+M12/K12</f>
        <v>9.6338064268093423E-2</v>
      </c>
    </row>
    <row r="13" spans="1:15" ht="15.75" customHeight="1" x14ac:dyDescent="0.2">
      <c r="A13" s="10" t="s">
        <v>12</v>
      </c>
      <c r="C13" s="14">
        <v>108353000</v>
      </c>
      <c r="E13" s="14">
        <v>104166000</v>
      </c>
      <c r="G13" s="14">
        <f>+C13-E13</f>
        <v>4187000</v>
      </c>
      <c r="I13" s="13">
        <f t="shared" si="0"/>
        <v>4.0195457250926409E-2</v>
      </c>
      <c r="K13" s="14">
        <v>89699000</v>
      </c>
      <c r="M13" s="15">
        <f>+C13-K13</f>
        <v>18654000</v>
      </c>
      <c r="O13" s="13">
        <f>+M13/K13</f>
        <v>0.20796218463973956</v>
      </c>
    </row>
    <row r="14" spans="1:15" ht="15.75" customHeight="1" x14ac:dyDescent="0.2">
      <c r="A14" s="10" t="s">
        <v>13</v>
      </c>
      <c r="C14" s="16">
        <v>3583000</v>
      </c>
      <c r="E14" s="16">
        <v>3583000</v>
      </c>
      <c r="G14" s="17">
        <f>+C14-E14</f>
        <v>0</v>
      </c>
      <c r="I14" s="18">
        <f t="shared" si="0"/>
        <v>0</v>
      </c>
      <c r="K14" s="16">
        <v>3584000</v>
      </c>
      <c r="M14" s="19">
        <f>+C14-K14</f>
        <v>-1000</v>
      </c>
      <c r="O14" s="18">
        <f>+M14/K14</f>
        <v>-2.7901785714285713E-4</v>
      </c>
    </row>
    <row r="15" spans="1:15" ht="15.75" customHeight="1" x14ac:dyDescent="0.2">
      <c r="A15" s="10"/>
      <c r="C15" s="20"/>
      <c r="E15" s="20"/>
      <c r="G15" s="20"/>
      <c r="I15" s="21"/>
      <c r="K15" s="20"/>
      <c r="M15" s="15"/>
      <c r="O15" s="13"/>
    </row>
    <row r="16" spans="1:15" ht="15.75" customHeight="1" thickBot="1" x14ac:dyDescent="0.3">
      <c r="A16" s="22" t="s">
        <v>14</v>
      </c>
      <c r="C16" s="23">
        <f>SUM(C10:C14)</f>
        <v>898428000</v>
      </c>
      <c r="D16" s="24"/>
      <c r="E16" s="23">
        <f>SUM(E10:E14)</f>
        <v>879297000</v>
      </c>
      <c r="F16" s="24"/>
      <c r="G16" s="23">
        <f>SUM(G10:G14)</f>
        <v>19131000</v>
      </c>
      <c r="H16" s="24"/>
      <c r="I16" s="25">
        <f t="shared" si="0"/>
        <v>2.1757153726215374E-2</v>
      </c>
      <c r="J16" s="24"/>
      <c r="K16" s="23">
        <f>SUM(K10:K14)</f>
        <v>869959000</v>
      </c>
      <c r="L16" s="24"/>
      <c r="M16" s="23">
        <f>SUM(M10:M14)</f>
        <v>28469000</v>
      </c>
      <c r="N16" s="24"/>
      <c r="O16" s="25">
        <f>+M16/K16</f>
        <v>3.2724530696274193E-2</v>
      </c>
    </row>
    <row r="17" spans="1:15" ht="15.75" thickTop="1" x14ac:dyDescent="0.2"/>
    <row r="21" spans="1:15" ht="15.75" x14ac:dyDescent="0.25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5.75" x14ac:dyDescent="0.25">
      <c r="A22" s="46" t="s">
        <v>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5.75" x14ac:dyDescent="0.25">
      <c r="A23" s="46" t="str">
        <f>A4</f>
        <v>2015-2016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x14ac:dyDescent="0.25">
      <c r="A26" s="8"/>
      <c r="B26" s="8"/>
      <c r="C26" s="47">
        <f>C7</f>
        <v>2015</v>
      </c>
      <c r="D26" s="47"/>
      <c r="E26" s="47"/>
      <c r="F26" s="47"/>
      <c r="G26" s="47"/>
      <c r="H26" s="47"/>
      <c r="I26" s="47"/>
      <c r="J26" s="8"/>
      <c r="K26" s="9">
        <f>K7</f>
        <v>2014</v>
      </c>
      <c r="L26" s="27"/>
      <c r="M26" s="47">
        <f>M7</f>
        <v>2015</v>
      </c>
      <c r="N26" s="47"/>
      <c r="O26" s="47"/>
    </row>
    <row r="27" spans="1:15" ht="15.75" x14ac:dyDescent="0.25">
      <c r="A27" s="7" t="s">
        <v>16</v>
      </c>
      <c r="B27" s="8"/>
      <c r="C27" s="7" t="s">
        <v>5</v>
      </c>
      <c r="D27" s="8"/>
      <c r="E27" s="7" t="s">
        <v>6</v>
      </c>
      <c r="F27" s="8"/>
      <c r="G27" s="7" t="s">
        <v>7</v>
      </c>
      <c r="H27" s="9"/>
      <c r="I27" s="7" t="s">
        <v>8</v>
      </c>
      <c r="J27" s="8"/>
      <c r="K27" s="7" t="s">
        <v>5</v>
      </c>
      <c r="L27" s="8"/>
      <c r="M27" s="7" t="s">
        <v>7</v>
      </c>
      <c r="N27" s="8"/>
      <c r="O27" s="7" t="s">
        <v>8</v>
      </c>
    </row>
    <row r="29" spans="1:15" x14ac:dyDescent="0.2">
      <c r="A29" s="28" t="s">
        <v>17</v>
      </c>
      <c r="C29" s="29">
        <v>11834999.999999994</v>
      </c>
      <c r="E29" s="29">
        <v>38400000</v>
      </c>
      <c r="G29" s="12">
        <f>+C29-E29</f>
        <v>-26565000.000000007</v>
      </c>
      <c r="H29" s="12"/>
      <c r="I29" s="13">
        <f>IF(E29=0,0,G29/E29)</f>
        <v>-0.6917968750000002</v>
      </c>
      <c r="K29" s="29">
        <v>34584000</v>
      </c>
      <c r="M29" s="12">
        <f t="shared" ref="M29:M48" si="1">+C29-K29</f>
        <v>-22749000.000000007</v>
      </c>
      <c r="O29" s="13">
        <f t="shared" ref="O29:O47" si="2">+M29/K29</f>
        <v>-0.6577897293546151</v>
      </c>
    </row>
    <row r="30" spans="1:15" x14ac:dyDescent="0.2">
      <c r="A30" s="28" t="s">
        <v>18</v>
      </c>
      <c r="C30" s="15">
        <v>1950000</v>
      </c>
      <c r="E30" s="15">
        <v>1254000</v>
      </c>
      <c r="G30" s="30">
        <f t="shared" ref="G30:G48" si="3">+C30-E30</f>
        <v>696000</v>
      </c>
      <c r="H30" s="30"/>
      <c r="I30" s="13">
        <f t="shared" ref="I30:I50" si="4">IF(E30=0,0,G30/E30)</f>
        <v>0.55502392344497609</v>
      </c>
      <c r="K30" s="15">
        <v>1384000</v>
      </c>
      <c r="M30" s="15">
        <f t="shared" si="1"/>
        <v>566000</v>
      </c>
      <c r="O30" s="13">
        <f t="shared" si="2"/>
        <v>0.40895953757225434</v>
      </c>
    </row>
    <row r="31" spans="1:15" x14ac:dyDescent="0.2">
      <c r="A31" s="28" t="s">
        <v>19</v>
      </c>
      <c r="C31" s="31">
        <v>4010999.9999999991</v>
      </c>
      <c r="E31" s="31">
        <v>4164000</v>
      </c>
      <c r="G31" s="30">
        <f t="shared" si="3"/>
        <v>-153000.00000000093</v>
      </c>
      <c r="H31" s="30"/>
      <c r="I31" s="13">
        <f t="shared" si="4"/>
        <v>-3.6743515850144313E-2</v>
      </c>
      <c r="K31" s="15">
        <v>9111000</v>
      </c>
      <c r="M31" s="15">
        <f t="shared" si="1"/>
        <v>-5100000.0000000009</v>
      </c>
      <c r="O31" s="13">
        <f t="shared" si="2"/>
        <v>-0.5597629239380969</v>
      </c>
    </row>
    <row r="32" spans="1:15" x14ac:dyDescent="0.2">
      <c r="A32" s="28" t="s">
        <v>20</v>
      </c>
      <c r="C32" s="31">
        <v>56507000</v>
      </c>
      <c r="E32" s="31">
        <v>52904000</v>
      </c>
      <c r="G32" s="30">
        <f t="shared" si="3"/>
        <v>3603000</v>
      </c>
      <c r="H32" s="30"/>
      <c r="I32" s="13">
        <f t="shared" si="4"/>
        <v>6.8104491153787999E-2</v>
      </c>
      <c r="K32" s="15">
        <v>53374000</v>
      </c>
      <c r="M32" s="15">
        <f t="shared" si="1"/>
        <v>3133000</v>
      </c>
      <c r="O32" s="13">
        <f t="shared" si="2"/>
        <v>5.8698992018585826E-2</v>
      </c>
    </row>
    <row r="33" spans="1:15" x14ac:dyDescent="0.2">
      <c r="A33" s="28" t="s">
        <v>21</v>
      </c>
      <c r="C33" s="31">
        <v>5691000</v>
      </c>
      <c r="E33" s="31">
        <v>5504000</v>
      </c>
      <c r="G33" s="30">
        <f t="shared" si="3"/>
        <v>187000</v>
      </c>
      <c r="H33" s="30"/>
      <c r="I33" s="13">
        <f t="shared" si="4"/>
        <v>3.3975290697674417E-2</v>
      </c>
      <c r="K33" s="15">
        <v>5448000</v>
      </c>
      <c r="M33" s="15">
        <f t="shared" si="1"/>
        <v>243000</v>
      </c>
      <c r="O33" s="13">
        <f t="shared" si="2"/>
        <v>4.460352422907489E-2</v>
      </c>
    </row>
    <row r="34" spans="1:15" x14ac:dyDescent="0.2">
      <c r="A34" s="28" t="s">
        <v>22</v>
      </c>
      <c r="C34" s="31">
        <v>21542000</v>
      </c>
      <c r="E34" s="31">
        <v>21649000</v>
      </c>
      <c r="G34" s="30">
        <f t="shared" si="3"/>
        <v>-107000</v>
      </c>
      <c r="H34" s="30"/>
      <c r="I34" s="13">
        <f t="shared" si="4"/>
        <v>-4.9424915700494246E-3</v>
      </c>
      <c r="K34" s="15">
        <v>23118000</v>
      </c>
      <c r="M34" s="15">
        <f t="shared" si="1"/>
        <v>-1576000</v>
      </c>
      <c r="O34" s="13">
        <f t="shared" si="2"/>
        <v>-6.8171987196124231E-2</v>
      </c>
    </row>
    <row r="35" spans="1:15" x14ac:dyDescent="0.2">
      <c r="A35" s="28" t="s">
        <v>23</v>
      </c>
      <c r="C35" s="31">
        <v>1660000</v>
      </c>
      <c r="E35" s="31">
        <v>1502000</v>
      </c>
      <c r="G35" s="30">
        <f t="shared" si="3"/>
        <v>158000</v>
      </c>
      <c r="H35" s="30"/>
      <c r="I35" s="13">
        <f t="shared" si="4"/>
        <v>0.1051930758988016</v>
      </c>
      <c r="K35" s="15">
        <v>1606000</v>
      </c>
      <c r="M35" s="15">
        <f t="shared" si="1"/>
        <v>54000</v>
      </c>
      <c r="O35" s="13">
        <f t="shared" si="2"/>
        <v>3.3623910336239106E-2</v>
      </c>
    </row>
    <row r="36" spans="1:15" x14ac:dyDescent="0.2">
      <c r="A36" s="28" t="s">
        <v>24</v>
      </c>
      <c r="C36" s="31">
        <f>C16-SUM(C29:C35,C37:C48)</f>
        <v>22572000</v>
      </c>
      <c r="E36" s="31">
        <f>E16-SUM(E29:E35,E37:E48)</f>
        <v>20568000</v>
      </c>
      <c r="G36" s="30">
        <f t="shared" si="3"/>
        <v>2004000</v>
      </c>
      <c r="H36" s="30"/>
      <c r="I36" s="13">
        <f t="shared" si="4"/>
        <v>9.7432905484247379E-2</v>
      </c>
      <c r="K36" s="15">
        <v>20987000</v>
      </c>
      <c r="M36" s="15">
        <f t="shared" si="1"/>
        <v>1585000</v>
      </c>
      <c r="O36" s="13">
        <f t="shared" si="2"/>
        <v>7.5522942774098253E-2</v>
      </c>
    </row>
    <row r="37" spans="1:15" x14ac:dyDescent="0.2">
      <c r="A37" s="28" t="s">
        <v>25</v>
      </c>
      <c r="C37" s="31">
        <v>1273000</v>
      </c>
      <c r="E37" s="31">
        <v>1645000</v>
      </c>
      <c r="G37" s="30">
        <f t="shared" si="3"/>
        <v>-372000</v>
      </c>
      <c r="H37" s="30"/>
      <c r="I37" s="13">
        <f t="shared" si="4"/>
        <v>-0.22613981762917934</v>
      </c>
      <c r="K37" s="15">
        <v>1069000</v>
      </c>
      <c r="M37" s="15">
        <f t="shared" si="1"/>
        <v>204000</v>
      </c>
      <c r="O37" s="13">
        <f t="shared" si="2"/>
        <v>0.19083255378858746</v>
      </c>
    </row>
    <row r="38" spans="1:15" x14ac:dyDescent="0.2">
      <c r="A38" s="28" t="s">
        <v>26</v>
      </c>
      <c r="C38" s="31">
        <v>7616000</v>
      </c>
      <c r="E38" s="31">
        <v>6794000</v>
      </c>
      <c r="G38" s="30">
        <f t="shared" si="3"/>
        <v>822000</v>
      </c>
      <c r="H38" s="30"/>
      <c r="I38" s="13">
        <f t="shared" si="4"/>
        <v>0.1209891080365028</v>
      </c>
      <c r="K38" s="15">
        <v>6554000</v>
      </c>
      <c r="M38" s="15">
        <f t="shared" si="1"/>
        <v>1062000</v>
      </c>
      <c r="O38" s="13">
        <f t="shared" si="2"/>
        <v>0.16203844980164786</v>
      </c>
    </row>
    <row r="39" spans="1:15" x14ac:dyDescent="0.2">
      <c r="A39" s="28" t="s">
        <v>27</v>
      </c>
      <c r="C39" s="31">
        <v>2815000</v>
      </c>
      <c r="E39" s="31">
        <v>3802000</v>
      </c>
      <c r="G39" s="30">
        <f t="shared" si="3"/>
        <v>-987000</v>
      </c>
      <c r="H39" s="30"/>
      <c r="I39" s="13">
        <f t="shared" si="4"/>
        <v>-0.25960021041557074</v>
      </c>
      <c r="K39" s="15">
        <v>3844000</v>
      </c>
      <c r="M39" s="15">
        <f t="shared" si="1"/>
        <v>-1029000</v>
      </c>
      <c r="O39" s="13">
        <f t="shared" si="2"/>
        <v>-0.26768990634755463</v>
      </c>
    </row>
    <row r="40" spans="1:15" x14ac:dyDescent="0.2">
      <c r="A40" s="28" t="s">
        <v>28</v>
      </c>
      <c r="C40" s="31">
        <v>25229999.999999996</v>
      </c>
      <c r="E40" s="31">
        <v>21062000</v>
      </c>
      <c r="G40" s="30">
        <f t="shared" si="3"/>
        <v>4167999.9999999963</v>
      </c>
      <c r="H40" s="30"/>
      <c r="I40" s="13">
        <f t="shared" si="4"/>
        <v>0.19789193808755087</v>
      </c>
      <c r="K40" s="15">
        <v>23170000</v>
      </c>
      <c r="M40" s="15">
        <f t="shared" si="1"/>
        <v>2059999.9999999963</v>
      </c>
      <c r="O40" s="13">
        <f t="shared" si="2"/>
        <v>8.8908070781182402E-2</v>
      </c>
    </row>
    <row r="41" spans="1:15" x14ac:dyDescent="0.2">
      <c r="A41" s="28" t="s">
        <v>29</v>
      </c>
      <c r="C41" s="31">
        <v>8300000.0000000009</v>
      </c>
      <c r="E41" s="31">
        <v>12965000</v>
      </c>
      <c r="G41" s="30">
        <f t="shared" si="3"/>
        <v>-4664999.9999999991</v>
      </c>
      <c r="H41" s="30"/>
      <c r="I41" s="13">
        <f t="shared" si="4"/>
        <v>-0.35981488623216346</v>
      </c>
      <c r="K41" s="15">
        <v>12854000</v>
      </c>
      <c r="M41" s="15">
        <f t="shared" si="1"/>
        <v>-4553999.9999999991</v>
      </c>
      <c r="O41" s="13">
        <f t="shared" si="2"/>
        <v>-0.35428660339194018</v>
      </c>
    </row>
    <row r="42" spans="1:15" x14ac:dyDescent="0.2">
      <c r="A42" s="28" t="s">
        <v>30</v>
      </c>
      <c r="C42" s="31">
        <v>28623000</v>
      </c>
      <c r="E42" s="31">
        <v>28623000</v>
      </c>
      <c r="G42" s="32">
        <f t="shared" si="3"/>
        <v>0</v>
      </c>
      <c r="H42" s="30"/>
      <c r="I42" s="13">
        <f t="shared" si="4"/>
        <v>0</v>
      </c>
      <c r="K42" s="15">
        <v>27076000</v>
      </c>
      <c r="M42" s="15">
        <f t="shared" si="1"/>
        <v>1547000</v>
      </c>
      <c r="O42" s="13">
        <f t="shared" si="2"/>
        <v>5.7135470527404343E-2</v>
      </c>
    </row>
    <row r="43" spans="1:15" x14ac:dyDescent="0.2">
      <c r="A43" s="28" t="s">
        <v>31</v>
      </c>
      <c r="C43" s="31">
        <v>4455000</v>
      </c>
      <c r="E43" s="31">
        <v>4213000</v>
      </c>
      <c r="G43" s="30">
        <f t="shared" si="3"/>
        <v>242000</v>
      </c>
      <c r="H43" s="30"/>
      <c r="I43" s="13">
        <f t="shared" si="4"/>
        <v>5.7441253263707574E-2</v>
      </c>
      <c r="K43" s="15">
        <v>4165000</v>
      </c>
      <c r="M43" s="15">
        <f t="shared" si="1"/>
        <v>290000</v>
      </c>
      <c r="O43" s="13">
        <f t="shared" si="2"/>
        <v>6.9627851140456179E-2</v>
      </c>
    </row>
    <row r="44" spans="1:15" x14ac:dyDescent="0.2">
      <c r="A44" s="28" t="s">
        <v>32</v>
      </c>
      <c r="C44" s="31">
        <v>681742000</v>
      </c>
      <c r="E44" s="31">
        <v>642076000</v>
      </c>
      <c r="G44" s="30">
        <f t="shared" si="3"/>
        <v>39666000</v>
      </c>
      <c r="H44" s="30"/>
      <c r="I44" s="13">
        <f t="shared" si="4"/>
        <v>6.1777733477033872E-2</v>
      </c>
      <c r="K44" s="15">
        <v>629734000</v>
      </c>
      <c r="M44" s="15">
        <f t="shared" si="1"/>
        <v>52008000</v>
      </c>
      <c r="O44" s="13">
        <f t="shared" si="2"/>
        <v>8.2587251125078212E-2</v>
      </c>
    </row>
    <row r="45" spans="1:15" x14ac:dyDescent="0.2">
      <c r="A45" s="28" t="s">
        <v>33</v>
      </c>
      <c r="C45" s="31">
        <v>12446000</v>
      </c>
      <c r="E45" s="31">
        <v>11891000</v>
      </c>
      <c r="G45" s="30">
        <f t="shared" si="3"/>
        <v>555000</v>
      </c>
      <c r="H45" s="30"/>
      <c r="I45" s="13">
        <f t="shared" si="4"/>
        <v>4.6673955092086453E-2</v>
      </c>
      <c r="K45" s="15">
        <v>11628000</v>
      </c>
      <c r="L45" s="33"/>
      <c r="M45" s="15">
        <f t="shared" si="1"/>
        <v>818000</v>
      </c>
      <c r="O45" s="13">
        <f t="shared" si="2"/>
        <v>7.034743722050224E-2</v>
      </c>
    </row>
    <row r="46" spans="1:15" x14ac:dyDescent="0.2">
      <c r="A46" s="28" t="s">
        <v>34</v>
      </c>
      <c r="C46" s="31">
        <v>140000</v>
      </c>
      <c r="E46" s="31">
        <v>250000</v>
      </c>
      <c r="G46" s="30">
        <f t="shared" si="3"/>
        <v>-110000</v>
      </c>
      <c r="H46" s="30"/>
      <c r="I46" s="13">
        <f t="shared" si="4"/>
        <v>-0.44</v>
      </c>
      <c r="K46" s="15">
        <v>223000</v>
      </c>
      <c r="M46" s="15">
        <f t="shared" si="1"/>
        <v>-83000</v>
      </c>
      <c r="O46" s="13">
        <f t="shared" si="2"/>
        <v>-0.37219730941704038</v>
      </c>
    </row>
    <row r="47" spans="1:15" x14ac:dyDescent="0.2">
      <c r="A47" s="34" t="s">
        <v>35</v>
      </c>
      <c r="B47" s="24"/>
      <c r="C47" s="35">
        <v>20000</v>
      </c>
      <c r="D47" s="24"/>
      <c r="E47" s="35">
        <v>31000</v>
      </c>
      <c r="F47" s="24"/>
      <c r="G47" s="30">
        <f t="shared" si="3"/>
        <v>-11000</v>
      </c>
      <c r="H47" s="30"/>
      <c r="I47" s="36">
        <f>IF(E47=0,"        NA",G47/E47)</f>
        <v>-0.35483870967741937</v>
      </c>
      <c r="J47" s="24"/>
      <c r="K47" s="15">
        <v>30000</v>
      </c>
      <c r="L47" s="24"/>
      <c r="M47" s="15">
        <f t="shared" si="1"/>
        <v>-10000</v>
      </c>
      <c r="N47" s="24"/>
      <c r="O47" s="21">
        <f t="shared" si="2"/>
        <v>-0.33333333333333331</v>
      </c>
    </row>
    <row r="48" spans="1:15" x14ac:dyDescent="0.2">
      <c r="A48" s="34" t="s">
        <v>36</v>
      </c>
      <c r="B48" s="24"/>
      <c r="C48" s="17">
        <v>0</v>
      </c>
      <c r="D48" s="24"/>
      <c r="E48" s="17">
        <v>0</v>
      </c>
      <c r="F48" s="24"/>
      <c r="G48" s="17">
        <f t="shared" si="3"/>
        <v>0</v>
      </c>
      <c r="H48" s="37"/>
      <c r="I48" s="38" t="str">
        <f>IF(E48=0,"        NA",G48/E48)</f>
        <v xml:space="preserve">        NA</v>
      </c>
      <c r="J48" s="24"/>
      <c r="K48" s="17">
        <v>0</v>
      </c>
      <c r="L48" s="24"/>
      <c r="M48" s="17">
        <f t="shared" si="1"/>
        <v>0</v>
      </c>
      <c r="N48" s="24"/>
      <c r="O48" s="39" t="s">
        <v>37</v>
      </c>
    </row>
    <row r="49" spans="1:15" x14ac:dyDescent="0.2">
      <c r="A49" s="28"/>
      <c r="B49" s="24"/>
      <c r="D49" s="24"/>
      <c r="F49" s="24"/>
      <c r="H49" s="24"/>
      <c r="J49" s="24"/>
      <c r="L49" s="24"/>
      <c r="N49" s="24"/>
      <c r="O49" s="13"/>
    </row>
    <row r="50" spans="1:15" ht="16.5" thickBot="1" x14ac:dyDescent="0.3">
      <c r="A50" s="40" t="s">
        <v>38</v>
      </c>
      <c r="B50" s="24"/>
      <c r="C50" s="41">
        <f>C16</f>
        <v>898428000</v>
      </c>
      <c r="D50" s="8"/>
      <c r="E50" s="41">
        <f>SUM(E29:E48)</f>
        <v>879297000</v>
      </c>
      <c r="F50" s="8"/>
      <c r="G50" s="23">
        <f>SUM(G29:G48)</f>
        <v>19130999.999999989</v>
      </c>
      <c r="H50" s="42"/>
      <c r="I50" s="25">
        <f t="shared" si="4"/>
        <v>2.175715372621536E-2</v>
      </c>
      <c r="J50" s="8"/>
      <c r="K50" s="41">
        <f>SUM(K29:K48)</f>
        <v>869959000</v>
      </c>
      <c r="L50" s="8"/>
      <c r="M50" s="43">
        <f>SUM(M29:M48)</f>
        <v>28468999.999999989</v>
      </c>
      <c r="N50" s="8"/>
      <c r="O50" s="25">
        <f>+M50/K50</f>
        <v>3.2724530696274179E-2</v>
      </c>
    </row>
    <row r="51" spans="1:15" ht="15.75" thickTop="1" x14ac:dyDescent="0.2">
      <c r="B51" s="24"/>
      <c r="F51" s="24"/>
      <c r="H51" s="24"/>
      <c r="J51" s="24"/>
      <c r="L51" s="24"/>
      <c r="N51" s="24"/>
    </row>
    <row r="52" spans="1:15" x14ac:dyDescent="0.2">
      <c r="B52" s="24"/>
      <c r="C52" s="44"/>
      <c r="K52" s="44"/>
      <c r="M52" s="44"/>
    </row>
    <row r="57" spans="1:15" x14ac:dyDescent="0.2">
      <c r="G57" s="12"/>
    </row>
    <row r="58" spans="1:15" x14ac:dyDescent="0.2">
      <c r="A58" s="28"/>
      <c r="G58" s="12"/>
    </row>
    <row r="60" spans="1:15" x14ac:dyDescent="0.2">
      <c r="G60" s="45"/>
    </row>
  </sheetData>
  <mergeCells count="11">
    <mergeCell ref="A1:O1"/>
    <mergeCell ref="A2:O2"/>
    <mergeCell ref="A3:O3"/>
    <mergeCell ref="A4:O4"/>
    <mergeCell ref="C7:I7"/>
    <mergeCell ref="M7:O7"/>
    <mergeCell ref="A21:O21"/>
    <mergeCell ref="A22:O22"/>
    <mergeCell ref="A23:O23"/>
    <mergeCell ref="C26:I26"/>
    <mergeCell ref="M26:O26"/>
  </mergeCells>
  <printOptions horizontalCentered="1"/>
  <pageMargins left="0.5" right="0.5" top="0.75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State of Tennessee: Finance &amp;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Windows User</cp:lastModifiedBy>
  <dcterms:created xsi:type="dcterms:W3CDTF">2015-09-11T16:45:25Z</dcterms:created>
  <dcterms:modified xsi:type="dcterms:W3CDTF">2015-09-14T15:58:56Z</dcterms:modified>
</cp:coreProperties>
</file>