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mmsmb.nas01.tn.gov\aa_TPUC_Data\Division Data\Fiscal\UD Inspection Information\2025 UD Mailout\"/>
    </mc:Choice>
  </mc:AlternateContent>
  <xr:revisionPtr revIDLastSave="0" documentId="13_ncr:1_{52E86D20-A3DF-49F3-B3B3-13E65C06E6C7}" xr6:coauthVersionLast="47" xr6:coauthVersionMax="47" xr10:uidLastSave="{00000000-0000-0000-0000-000000000000}"/>
  <workbookProtection workbookAlgorithmName="SHA-512" workbookHashValue="K5TvyglsU1dkpPEK86N7cTenTbHRSo/1x9rM3sKl2Jxf+yUT3ABNkxbjigb7TYiOZZFetF6vISy95wIP6AdWwQ==" workbookSaltValue="QmhJuGXQMEPwYQsje51tgA==" workbookSpinCount="100000" lockStructure="1"/>
  <bookViews>
    <workbookView xWindow="-120" yWindow="-120" windowWidth="29040" windowHeight="15720" xr2:uid="{00000000-000D-0000-FFFF-FFFF00000000}"/>
  </bookViews>
  <sheets>
    <sheet name="UD-16 Non Market Reg" sheetId="1" r:id="rId1"/>
    <sheet name="Data" sheetId="2" state="hidden" r:id="rId2"/>
    <sheet name="Instructions" sheetId="3" r:id="rId3"/>
  </sheets>
  <definedNames>
    <definedName name="_xlnm.Print_Area" localSheetId="0">'UD-16 Non Market Reg'!$A$1:$K$72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J35" i="1"/>
  <c r="A44" i="1" l="1"/>
  <c r="A14" i="1"/>
  <c r="A7" i="1"/>
  <c r="J28" i="1" l="1"/>
  <c r="J30" i="1" l="1"/>
  <c r="J32" i="1" s="1"/>
  <c r="K37" i="1" l="1"/>
  <c r="K38" i="1" s="1"/>
  <c r="J37" i="1" s="1"/>
</calcChain>
</file>

<file path=xl/sharedStrings.xml><?xml version="1.0" encoding="utf-8"?>
<sst xmlns="http://schemas.openxmlformats.org/spreadsheetml/2006/main" count="144" uniqueCount="137">
  <si>
    <t>FORM UD-16</t>
  </si>
  <si>
    <t>Gross Receipts:</t>
  </si>
  <si>
    <t>Local Service</t>
  </si>
  <si>
    <t>Access</t>
  </si>
  <si>
    <t>Long Distance</t>
  </si>
  <si>
    <t>Miscellaneous</t>
  </si>
  <si>
    <t>COMPUTATION OF FEE</t>
  </si>
  <si>
    <t>PS0370</t>
  </si>
  <si>
    <t>COMPANY ID #:</t>
  </si>
  <si>
    <t>COMPANY NAME:</t>
  </si>
  <si>
    <t>Less Exemption</t>
  </si>
  <si>
    <t>NAME:</t>
  </si>
  <si>
    <t>(Please Print)</t>
  </si>
  <si>
    <t>TITLE:</t>
  </si>
  <si>
    <t>SIGNATURE:</t>
  </si>
  <si>
    <t>TELEPHONE:</t>
  </si>
  <si>
    <t xml:space="preserve">NOTE:  </t>
  </si>
  <si>
    <t>(Excel Format)</t>
  </si>
  <si>
    <t>NON MARKET</t>
  </si>
  <si>
    <t>REGULATED</t>
  </si>
  <si>
    <t>Tennessee</t>
  </si>
  <si>
    <t>DATE:</t>
  </si>
  <si>
    <t>EMAIL:</t>
  </si>
  <si>
    <t>Intrastate</t>
  </si>
  <si>
    <t>STATEMENT OF GROSS RECEIPTS AND COMPUTATION OF INSPECTION FEE</t>
  </si>
  <si>
    <t>(1)</t>
  </si>
  <si>
    <t>(2)</t>
  </si>
  <si>
    <t>(3)</t>
  </si>
  <si>
    <t>(4)</t>
  </si>
  <si>
    <t>(5)</t>
  </si>
  <si>
    <t>(MINIMUM $100)</t>
  </si>
  <si>
    <t>WILL BE ASSESSED FOR LATE PAYMENT IF NOT PAID ON OR BEFORE APRIL 1st.</t>
  </si>
  <si>
    <t xml:space="preserve">A PENALTY OF 10% PER MONTH OR FRACTION THEREOF, PURSUANT TO T.C.A. § 65-4-308, </t>
  </si>
  <si>
    <r>
      <t xml:space="preserve">Gross Receipts from Tennessee </t>
    </r>
    <r>
      <rPr>
        <b/>
        <sz val="12"/>
        <rFont val="Arial"/>
        <family val="2"/>
      </rPr>
      <t xml:space="preserve">Intrastate </t>
    </r>
    <r>
      <rPr>
        <sz val="12"/>
        <rFont val="Arial"/>
        <family val="2"/>
      </rPr>
      <t>Operations</t>
    </r>
  </si>
  <si>
    <t>Net Intrastate Gross Receipts (Line 1 minus Line 2)</t>
  </si>
  <si>
    <t xml:space="preserve">Computed Fee on Tennessee Intrastate Gross Receipts (Line 3 x 0.00425) </t>
  </si>
  <si>
    <t>Select Your UD16 Company Name</t>
  </si>
  <si>
    <t>800 Response Information Services LLC</t>
  </si>
  <si>
    <t>Access One, Inc.</t>
  </si>
  <si>
    <t>ACCESS2GO, INC</t>
  </si>
  <si>
    <t>Affinity Networks, Inc.</t>
  </si>
  <si>
    <t>Ameri Vision Communications, Inc.</t>
  </si>
  <si>
    <t>ATN, Inc.</t>
  </si>
  <si>
    <t>BalsamWest FiberNET, LLC</t>
  </si>
  <si>
    <t>BCN Telecom, Inc.</t>
  </si>
  <si>
    <t>Broadband dynamics, LLC</t>
  </si>
  <si>
    <t>Buehner-Fry, Inc.</t>
  </si>
  <si>
    <t>Chattanooga Metropolitan Airport Authority</t>
  </si>
  <si>
    <t>Comtech 21, LLC</t>
  </si>
  <si>
    <t>Consolidated Communications Enterprise Services, Inc.</t>
  </si>
  <si>
    <t>Consumer Telecom, Inc.</t>
  </si>
  <si>
    <t>Convergia, Inc.</t>
  </si>
  <si>
    <t>Crexendo Business Solutions, Inc.</t>
  </si>
  <si>
    <t>Custom Network Solutions, Inc.</t>
  </si>
  <si>
    <t>DishNET Wireline, LLC</t>
  </si>
  <si>
    <t>ENetworks, LLC</t>
  </si>
  <si>
    <t>Enhanced Communications Group, LLC</t>
  </si>
  <si>
    <t>Enhanced Communications Network, Inc.</t>
  </si>
  <si>
    <t>EnTelegent Solutions, Inc.</t>
  </si>
  <si>
    <t>ETC Communications, LLC</t>
  </si>
  <si>
    <t>France Telecom Corporate Solutions LLC</t>
  </si>
  <si>
    <t>Granite Telecommunications, LLC</t>
  </si>
  <si>
    <t>Hamilton Relay , Inc.</t>
  </si>
  <si>
    <t>Highland Communications, LLC</t>
  </si>
  <si>
    <t>IDT Corporation</t>
  </si>
  <si>
    <t>InContact, Inc.</t>
  </si>
  <si>
    <t>Intellicall Operator Services, Inc.</t>
  </si>
  <si>
    <t>Jack W. Pruitte</t>
  </si>
  <si>
    <t>Long Distance Consolidated Billing Co.</t>
  </si>
  <si>
    <t>Megawatt Communications, LLC</t>
  </si>
  <si>
    <t>Millennium Telecom LLC</t>
  </si>
  <si>
    <t>MountaiNet Long Distance Inc.</t>
  </si>
  <si>
    <t>MountaiNet Telephone Company</t>
  </si>
  <si>
    <t>NetworkIP, LLC</t>
  </si>
  <si>
    <t>NOS Communications, Inc.</t>
  </si>
  <si>
    <t>NOSVA Limited Partnership</t>
  </si>
  <si>
    <t>OnWav, Inc.</t>
  </si>
  <si>
    <t>Peace Communications, LLC</t>
  </si>
  <si>
    <t>Peerless Network Of Tennessee, LLC</t>
  </si>
  <si>
    <t>QuantumShift Communications, Inc.</t>
  </si>
  <si>
    <t>RCLEC, Inc.</t>
  </si>
  <si>
    <t>RidgeLink, LLC</t>
  </si>
  <si>
    <t>Ringgold Telephone Long Distance</t>
  </si>
  <si>
    <t>RTC Solutions, Inc.</t>
  </si>
  <si>
    <t>SkyBest Communications, Inc.</t>
  </si>
  <si>
    <t>TDS Long Distance Corporation</t>
  </si>
  <si>
    <t>TEC Of Jackson, Inc.</t>
  </si>
  <si>
    <t>Telecom Management, Inc.</t>
  </si>
  <si>
    <t>TeleCommunication Systems, Inc.</t>
  </si>
  <si>
    <t>Telescan, Inc.</t>
  </si>
  <si>
    <t>The Nexus Group, Inc</t>
  </si>
  <si>
    <t>Toly Digital Networks, Inc.</t>
  </si>
  <si>
    <t>Touchtone Communications, Inc.</t>
  </si>
  <si>
    <t>U.S. Telecom Long Distance, Inc.</t>
  </si>
  <si>
    <t>US South Communications, Inc.</t>
  </si>
  <si>
    <t>USA Digital Communications, Inc.</t>
  </si>
  <si>
    <t>Verizon Long Distance, LLC</t>
  </si>
  <si>
    <t>Vodafone US, Inc.</t>
  </si>
  <si>
    <t>Voicecom Telecommunications, LLC</t>
  </si>
  <si>
    <t>Wide Voice, LLC</t>
  </si>
  <si>
    <t>Worldspice Communications, Inc.</t>
  </si>
  <si>
    <t>TENNESSEE PUBLIC UTILITY COMMISSION</t>
  </si>
  <si>
    <t>GoDaddy.com, LLC</t>
  </si>
  <si>
    <t>SQF, LLC</t>
  </si>
  <si>
    <t>Tri-County Fiber Communications, LLC</t>
  </si>
  <si>
    <t>Post Marked ___/____/____</t>
  </si>
  <si>
    <t>Magna5 LLC</t>
  </si>
  <si>
    <t>Monster Broadband, Inc.</t>
  </si>
  <si>
    <t>Onvoy, LLC</t>
  </si>
  <si>
    <t>Premier Satellite LLC</t>
  </si>
  <si>
    <r>
      <t xml:space="preserve">100% of the Inspection Fee computed on the April 1, 2012 Return </t>
    </r>
    <r>
      <rPr>
        <b/>
        <sz val="12"/>
        <rFont val="Arial"/>
        <family val="2"/>
      </rPr>
      <t>(Maximum)</t>
    </r>
  </si>
  <si>
    <t>Light Source Communications, LLC</t>
  </si>
  <si>
    <t>TIME CLOCK SOLUTIONS, LLC</t>
  </si>
  <si>
    <t>Altaworx, LLC</t>
  </si>
  <si>
    <t>Cathect Communications, Inc.</t>
  </si>
  <si>
    <t>Mastec Network Solutions, LLC</t>
  </si>
  <si>
    <t>Velocity, A Managed Services Company, Inc.</t>
  </si>
  <si>
    <t>Brightspeed Broadband, LLC</t>
  </si>
  <si>
    <t>Middle Mile Infrastructure, LLC</t>
  </si>
  <si>
    <t>Motorola Solutions Connectivity, Inc.</t>
  </si>
  <si>
    <t>United Commercial Telecom, LLC</t>
  </si>
  <si>
    <t>(6)</t>
  </si>
  <si>
    <r>
      <t xml:space="preserve">INSPECTION FEE DUE - the </t>
    </r>
    <r>
      <rPr>
        <b/>
        <sz val="12"/>
        <rFont val="Arial"/>
        <family val="2"/>
      </rPr>
      <t>LESSER OF</t>
    </r>
    <r>
      <rPr>
        <sz val="12"/>
        <rFont val="Arial"/>
        <family val="2"/>
      </rPr>
      <t xml:space="preserve"> the fees calculated on line 4 or line 5</t>
    </r>
  </si>
  <si>
    <t>American Dark Fiber LLC</t>
  </si>
  <si>
    <t>Bradley Fiber LLC</t>
  </si>
  <si>
    <t>Click Grey Area to Select Company From Dropdown</t>
  </si>
  <si>
    <t>AREA FOR TENNESSEE PUBLIC UTILITY COMMISSION USE ONLY</t>
  </si>
  <si>
    <t>CHOOSE YOUR COMPANY BEFORE</t>
  </si>
  <si>
    <t>SUBMITTING THE FORM!</t>
  </si>
  <si>
    <t>FAILURE TO DO SO MAY RESULT</t>
  </si>
  <si>
    <t>IN THE PAYMENT BEING DENIED!</t>
  </si>
  <si>
    <t>Cablevision Lightpath LLC</t>
  </si>
  <si>
    <t>Cincinnati Bell Extended Territories Known As  Altafiber Connected Services</t>
  </si>
  <si>
    <t>EarthGrid PBC, Inc.</t>
  </si>
  <si>
    <t>Ripple Fiber Tennessee LLC</t>
  </si>
  <si>
    <t>Tele-Sys, Inc.</t>
  </si>
  <si>
    <t>Stratus Networks,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</si>
</sst>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m/dd/yyyy"/>
  </numFmts>
  <fonts count="15" x14ac:knownFonts="1">
    <font>
      <sz val="10"/>
      <name val="Arial"/>
    </font>
    <font>
      <b/>
      <sz val="10"/>
      <name val="Arial"/>
      <family val="2"/>
    </font>
    <font>
      <b/>
      <sz val="12"/>
      <name val="Arial"/>
      <family val="2"/>
    </font>
    <font>
      <b/>
      <u/>
      <sz val="10"/>
      <name val="Arial"/>
      <family val="2"/>
    </font>
    <font>
      <sz val="8"/>
      <name val="Arial"/>
      <family val="2"/>
    </font>
    <font>
      <b/>
      <u/>
      <sz val="12"/>
      <name val="Arial"/>
      <family val="2"/>
    </font>
    <font>
      <b/>
      <sz val="14"/>
      <name val="Arial"/>
      <family val="2"/>
    </font>
    <font>
      <sz val="14"/>
      <name val="Arial"/>
      <family val="2"/>
    </font>
    <font>
      <sz val="12"/>
      <name val="Arial"/>
      <family val="2"/>
    </font>
    <font>
      <sz val="10"/>
      <name val="Arial"/>
      <family val="2"/>
    </font>
    <font>
      <sz val="12"/>
      <name val="Bookman Old Style"/>
      <family val="1"/>
    </font>
    <font>
      <sz val="10"/>
      <color theme="0"/>
      <name val="Arial"/>
      <family val="2"/>
    </font>
    <font>
      <sz val="11"/>
      <name val="Calibri"/>
      <family val="2"/>
    </font>
    <font>
      <sz val="10"/>
      <color rgb="FFFF0000"/>
      <name val="Arial"/>
      <family val="2"/>
    </font>
    <font>
      <b/>
      <sz val="10"/>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style="medium">
        <color indexed="64"/>
      </bottom>
      <diagonal/>
    </border>
    <border>
      <left/>
      <right style="thin">
        <color auto="1"/>
      </right>
      <top style="medium">
        <color indexed="64"/>
      </top>
      <bottom/>
      <diagonal/>
    </border>
    <border>
      <left/>
      <right style="thin">
        <color auto="1"/>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05">
    <xf numFmtId="0" fontId="0" fillId="0" borderId="0" xfId="0"/>
    <xf numFmtId="0" fontId="1" fillId="0" borderId="0" xfId="0" applyFont="1"/>
    <xf numFmtId="0" fontId="3" fillId="0" borderId="0" xfId="0" applyFont="1"/>
    <xf numFmtId="0" fontId="0" fillId="0" borderId="0" xfId="0" applyAlignment="1">
      <alignment horizontal="left" wrapText="1"/>
    </xf>
    <xf numFmtId="0" fontId="0" fillId="0" borderId="0" xfId="0" applyBorder="1"/>
    <xf numFmtId="0" fontId="1" fillId="0" borderId="0" xfId="0" applyFont="1" applyAlignment="1">
      <alignment horizontal="center"/>
    </xf>
    <xf numFmtId="0" fontId="9" fillId="0" borderId="0" xfId="0" applyFont="1"/>
    <xf numFmtId="49" fontId="9" fillId="0" borderId="0" xfId="0" applyNumberFormat="1" applyFont="1" applyAlignment="1">
      <alignment horizontal="right"/>
    </xf>
    <xf numFmtId="42" fontId="0" fillId="0" borderId="0" xfId="0" applyNumberFormat="1" applyBorder="1"/>
    <xf numFmtId="14" fontId="0" fillId="0" borderId="0" xfId="0" applyNumberFormat="1"/>
    <xf numFmtId="42" fontId="1" fillId="0" borderId="0" xfId="0" applyNumberFormat="1" applyFont="1" applyBorder="1"/>
    <xf numFmtId="0" fontId="8" fillId="0" borderId="0" xfId="0" applyFont="1" applyAlignment="1">
      <alignment horizontal="center"/>
    </xf>
    <xf numFmtId="0" fontId="2" fillId="0" borderId="0" xfId="0" applyFont="1"/>
    <xf numFmtId="0" fontId="8" fillId="0" borderId="0" xfId="0" applyFont="1"/>
    <xf numFmtId="42" fontId="8" fillId="0" borderId="0" xfId="0" applyNumberFormat="1" applyFont="1"/>
    <xf numFmtId="49" fontId="8" fillId="0" borderId="0" xfId="0" applyNumberFormat="1" applyFont="1" applyAlignment="1">
      <alignment horizontal="center"/>
    </xf>
    <xf numFmtId="0" fontId="8" fillId="0" borderId="0" xfId="0" applyFont="1" applyAlignment="1">
      <alignment horizontal="left"/>
    </xf>
    <xf numFmtId="0" fontId="8" fillId="0" borderId="0" xfId="0" applyFont="1" applyBorder="1" applyAlignment="1" applyProtection="1">
      <alignment horizontal="left"/>
      <protection locked="0"/>
    </xf>
    <xf numFmtId="42" fontId="8" fillId="0" borderId="1" xfId="0" applyNumberFormat="1" applyFont="1" applyBorder="1"/>
    <xf numFmtId="42" fontId="8" fillId="0" borderId="4" xfId="0" applyNumberFormat="1" applyFont="1" applyBorder="1"/>
    <xf numFmtId="42" fontId="8" fillId="0" borderId="0" xfId="0" applyNumberFormat="1" applyFont="1" applyBorder="1"/>
    <xf numFmtId="0" fontId="11" fillId="0" borderId="0" xfId="0" applyFont="1"/>
    <xf numFmtId="49" fontId="8" fillId="0" borderId="0" xfId="0" applyNumberFormat="1" applyFont="1" applyAlignment="1">
      <alignment horizontal="left" indent="1"/>
    </xf>
    <xf numFmtId="0" fontId="0" fillId="0" borderId="0" xfId="0" applyAlignment="1">
      <alignment horizontal="left" indent="1"/>
    </xf>
    <xf numFmtId="0" fontId="1" fillId="0" borderId="0" xfId="0" applyFont="1" applyAlignment="1">
      <alignment horizontal="left" indent="1"/>
    </xf>
    <xf numFmtId="42" fontId="8" fillId="0" borderId="0" xfId="0" applyNumberFormat="1" applyFont="1" applyBorder="1" applyAlignment="1">
      <alignment horizontal="left" indent="1"/>
    </xf>
    <xf numFmtId="0" fontId="2" fillId="0" borderId="0" xfId="0" applyFont="1" applyAlignment="1">
      <alignment horizontal="left"/>
    </xf>
    <xf numFmtId="0" fontId="8" fillId="0" borderId="0" xfId="0" applyFont="1" applyBorder="1"/>
    <xf numFmtId="0" fontId="8" fillId="0" borderId="0" xfId="0" applyFont="1" applyAlignment="1">
      <alignment horizontal="center"/>
    </xf>
    <xf numFmtId="0" fontId="1" fillId="0" borderId="0" xfId="0" applyFont="1" applyBorder="1" applyAlignment="1" applyProtection="1">
      <alignment horizontal="left"/>
    </xf>
    <xf numFmtId="44" fontId="8" fillId="0" borderId="3" xfId="0" applyNumberFormat="1" applyFont="1" applyBorder="1"/>
    <xf numFmtId="44" fontId="8" fillId="0" borderId="3" xfId="0" applyNumberFormat="1" applyFont="1" applyBorder="1" applyProtection="1"/>
    <xf numFmtId="0" fontId="8" fillId="0" borderId="0" xfId="0" applyFont="1" applyAlignment="1" applyProtection="1">
      <alignment horizontal="left"/>
    </xf>
    <xf numFmtId="0" fontId="8" fillId="0" borderId="0" xfId="0" applyFont="1" applyBorder="1" applyAlignment="1" applyProtection="1">
      <alignment horizontal="left"/>
    </xf>
    <xf numFmtId="0" fontId="8" fillId="0" borderId="0" xfId="0" applyFont="1" applyBorder="1" applyAlignment="1" applyProtection="1">
      <alignment horizontal="center"/>
    </xf>
    <xf numFmtId="0" fontId="8" fillId="0" borderId="0" xfId="0" applyFont="1" applyAlignment="1" applyProtection="1">
      <alignment horizontal="center"/>
    </xf>
    <xf numFmtId="0" fontId="8" fillId="0" borderId="0" xfId="0" applyFont="1" applyBorder="1" applyProtection="1"/>
    <xf numFmtId="0" fontId="0" fillId="0" borderId="0" xfId="0" applyProtection="1"/>
    <xf numFmtId="0" fontId="8" fillId="2" borderId="8"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Protection="1"/>
    <xf numFmtId="0" fontId="0" fillId="2" borderId="9" xfId="0" applyFill="1" applyBorder="1" applyProtection="1"/>
    <xf numFmtId="0" fontId="9" fillId="2" borderId="8" xfId="0" applyFont="1" applyFill="1" applyBorder="1" applyAlignment="1" applyProtection="1">
      <alignment horizontal="left" indent="2"/>
    </xf>
    <xf numFmtId="0" fontId="9" fillId="2" borderId="0" xfId="0" applyFont="1" applyFill="1" applyBorder="1" applyAlignment="1" applyProtection="1">
      <alignment horizontal="left" indent="2"/>
    </xf>
    <xf numFmtId="0" fontId="9" fillId="2" borderId="0" xfId="0" applyFont="1" applyFill="1" applyBorder="1" applyProtection="1"/>
    <xf numFmtId="0" fontId="9" fillId="2" borderId="10" xfId="0" applyFont="1" applyFill="1" applyBorder="1" applyProtection="1"/>
    <xf numFmtId="0" fontId="9" fillId="2" borderId="2" xfId="0" applyFont="1" applyFill="1" applyBorder="1" applyProtection="1"/>
    <xf numFmtId="0" fontId="9" fillId="0" borderId="0" xfId="0" applyFont="1" applyProtection="1"/>
    <xf numFmtId="0" fontId="9" fillId="0" borderId="0" xfId="0" applyFont="1" applyBorder="1" applyAlignment="1" applyProtection="1">
      <alignment horizontal="center"/>
    </xf>
    <xf numFmtId="14" fontId="9" fillId="0" borderId="0" xfId="0" applyNumberFormat="1" applyFont="1" applyBorder="1" applyAlignment="1" applyProtection="1">
      <alignment horizontal="center"/>
    </xf>
    <xf numFmtId="0" fontId="0" fillId="0" borderId="9" xfId="0" applyBorder="1"/>
    <xf numFmtId="0" fontId="0" fillId="2" borderId="5" xfId="0" applyFill="1" applyBorder="1"/>
    <xf numFmtId="0" fontId="0" fillId="2" borderId="6" xfId="0" applyFill="1" applyBorder="1"/>
    <xf numFmtId="0" fontId="2" fillId="2" borderId="7" xfId="0" applyFont="1" applyFill="1" applyBorder="1" applyAlignment="1">
      <alignment horizontal="center"/>
    </xf>
    <xf numFmtId="0" fontId="2" fillId="2" borderId="8" xfId="0" applyFont="1" applyFill="1" applyBorder="1"/>
    <xf numFmtId="0" fontId="0" fillId="2" borderId="0" xfId="0" applyFill="1" applyBorder="1"/>
    <xf numFmtId="0" fontId="2" fillId="2" borderId="12" xfId="0" applyFont="1" applyFill="1" applyBorder="1" applyAlignment="1">
      <alignment horizontal="center"/>
    </xf>
    <xf numFmtId="0" fontId="8" fillId="2" borderId="8" xfId="0" applyFont="1" applyFill="1" applyBorder="1"/>
    <xf numFmtId="0" fontId="0" fillId="2" borderId="13" xfId="0" applyFill="1" applyBorder="1"/>
    <xf numFmtId="44" fontId="8" fillId="2" borderId="11" xfId="0" applyNumberFormat="1" applyFont="1" applyFill="1" applyBorder="1" applyProtection="1">
      <protection locked="0"/>
    </xf>
    <xf numFmtId="44" fontId="8" fillId="2" borderId="14" xfId="0" applyNumberFormat="1" applyFont="1" applyFill="1" applyBorder="1" applyProtection="1">
      <protection locked="0"/>
    </xf>
    <xf numFmtId="0" fontId="5" fillId="2" borderId="10" xfId="0" applyFont="1" applyFill="1" applyBorder="1"/>
    <xf numFmtId="0" fontId="0" fillId="2" borderId="2" xfId="0" applyFill="1" applyBorder="1"/>
    <xf numFmtId="42" fontId="0" fillId="2" borderId="11" xfId="0" applyNumberFormat="1" applyFill="1" applyBorder="1"/>
    <xf numFmtId="44" fontId="2" fillId="0" borderId="3" xfId="0" applyNumberFormat="1" applyFont="1" applyBorder="1"/>
    <xf numFmtId="0" fontId="8" fillId="2" borderId="6" xfId="0" applyFont="1" applyFill="1" applyBorder="1" applyAlignment="1" applyProtection="1">
      <alignment horizontal="center"/>
    </xf>
    <xf numFmtId="0" fontId="0" fillId="2" borderId="6" xfId="0" applyFill="1" applyBorder="1" applyProtection="1"/>
    <xf numFmtId="0" fontId="2" fillId="2" borderId="6" xfId="0" applyFont="1" applyFill="1" applyBorder="1" applyAlignment="1" applyProtection="1">
      <alignment horizontal="center"/>
    </xf>
    <xf numFmtId="0" fontId="0" fillId="2" borderId="0" xfId="0" applyFill="1" applyBorder="1" applyProtection="1"/>
    <xf numFmtId="0" fontId="9" fillId="2" borderId="0" xfId="0" applyFont="1" applyFill="1" applyBorder="1" applyAlignment="1" applyProtection="1">
      <alignment horizontal="center"/>
    </xf>
    <xf numFmtId="42" fontId="0" fillId="2" borderId="0" xfId="0" applyNumberFormat="1" applyFill="1" applyBorder="1" applyProtection="1"/>
    <xf numFmtId="42" fontId="8" fillId="2" borderId="0" xfId="0" applyNumberFormat="1" applyFont="1" applyFill="1" applyBorder="1" applyProtection="1"/>
    <xf numFmtId="0" fontId="0" fillId="2" borderId="2" xfId="0" applyFill="1" applyBorder="1" applyProtection="1"/>
    <xf numFmtId="42" fontId="0" fillId="2" borderId="2" xfId="0" applyNumberFormat="1" applyFill="1" applyBorder="1" applyProtection="1"/>
    <xf numFmtId="0" fontId="8" fillId="2" borderId="2" xfId="0" applyFont="1" applyFill="1" applyBorder="1" applyProtection="1"/>
    <xf numFmtId="0" fontId="12" fillId="0" borderId="0" xfId="0" applyFont="1"/>
    <xf numFmtId="0" fontId="1" fillId="0" borderId="0" xfId="0" applyFont="1" applyBorder="1" applyProtection="1"/>
    <xf numFmtId="0" fontId="13" fillId="0" borderId="0" xfId="0" applyFont="1"/>
    <xf numFmtId="0" fontId="13" fillId="0" borderId="0" xfId="0" applyFont="1" applyBorder="1"/>
    <xf numFmtId="0" fontId="13" fillId="0" borderId="0" xfId="0" applyFont="1" applyFill="1" applyBorder="1"/>
    <xf numFmtId="0" fontId="14" fillId="0" borderId="0" xfId="0" applyFont="1" applyBorder="1" applyProtection="1"/>
    <xf numFmtId="0" fontId="1" fillId="0" borderId="0" xfId="0" applyFont="1" applyAlignment="1" applyProtection="1">
      <alignment horizontal="center"/>
    </xf>
    <xf numFmtId="0" fontId="2" fillId="0" borderId="0" xfId="0" applyFont="1" applyAlignment="1"/>
    <xf numFmtId="0" fontId="8" fillId="0" borderId="0" xfId="0" applyFont="1" applyAlignment="1"/>
    <xf numFmtId="0" fontId="0" fillId="0" borderId="0" xfId="0" applyAlignment="1"/>
    <xf numFmtId="0" fontId="8" fillId="0" borderId="1" xfId="0" applyFont="1" applyBorder="1" applyAlignment="1" applyProtection="1">
      <alignment horizontal="center"/>
      <protection locked="0"/>
    </xf>
    <xf numFmtId="0" fontId="8" fillId="0" borderId="1" xfId="0" applyFont="1" applyBorder="1" applyAlignment="1" applyProtection="1">
      <alignment horizontal="center"/>
    </xf>
    <xf numFmtId="0" fontId="2" fillId="2" borderId="5" xfId="0" applyFont="1" applyFill="1" applyBorder="1" applyAlignment="1" applyProtection="1">
      <alignment horizontal="center"/>
    </xf>
    <xf numFmtId="0" fontId="8" fillId="2" borderId="6" xfId="0" applyFont="1" applyFill="1" applyBorder="1" applyAlignment="1" applyProtection="1">
      <alignment horizontal="center"/>
    </xf>
    <xf numFmtId="0" fontId="8" fillId="2" borderId="7"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11" xfId="0" applyFont="1" applyFill="1" applyBorder="1" applyAlignment="1" applyProtection="1">
      <alignment horizontal="center"/>
    </xf>
    <xf numFmtId="164" fontId="8" fillId="0" borderId="1" xfId="0" applyNumberFormat="1" applyFont="1" applyBorder="1" applyAlignment="1" applyProtection="1">
      <alignment horizontal="left"/>
      <protection locked="0"/>
    </xf>
    <xf numFmtId="0" fontId="8" fillId="0" borderId="1" xfId="0" applyFont="1" applyBorder="1" applyProtection="1">
      <protection locked="0"/>
    </xf>
    <xf numFmtId="0" fontId="8"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5" fillId="0" borderId="0" xfId="0" applyFont="1" applyBorder="1" applyAlignment="1">
      <alignment horizontal="center"/>
    </xf>
    <xf numFmtId="0" fontId="1" fillId="3" borderId="15" xfId="0" applyFont="1" applyFill="1" applyBorder="1" applyProtection="1">
      <protection locked="0"/>
    </xf>
    <xf numFmtId="0" fontId="1" fillId="3" borderId="16" xfId="0" applyFont="1" applyFill="1" applyBorder="1" applyProtection="1">
      <protection locked="0"/>
    </xf>
    <xf numFmtId="0" fontId="1" fillId="3" borderId="14" xfId="0" applyFont="1" applyFill="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56</xdr:row>
      <xdr:rowOff>97361</xdr:rowOff>
    </xdr:from>
    <xdr:to>
      <xdr:col>4</xdr:col>
      <xdr:colOff>335745</xdr:colOff>
      <xdr:row>63</xdr:row>
      <xdr:rowOff>152400</xdr:rowOff>
    </xdr:to>
    <xdr:pic>
      <xdr:nvPicPr>
        <xdr:cNvPr id="2" name="Picture 1" descr="2024 TPUC UD inspection graphi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755836"/>
          <a:ext cx="2907495" cy="1388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47625</xdr:rowOff>
        </xdr:from>
        <xdr:to>
          <xdr:col>13</xdr:col>
          <xdr:colOff>9525</xdr:colOff>
          <xdr:row>46</xdr:row>
          <xdr:rowOff>114300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5"/>
  <sheetViews>
    <sheetView tabSelected="1" zoomScaleNormal="100" workbookViewId="0">
      <selection activeCell="J20" sqref="J20"/>
    </sheetView>
  </sheetViews>
  <sheetFormatPr defaultRowHeight="12.75" x14ac:dyDescent="0.2"/>
  <cols>
    <col min="1" max="1" width="12.28515625" customWidth="1"/>
    <col min="2" max="2" width="10.140625" bestFit="1" customWidth="1"/>
    <col min="6" max="6" width="12.28515625" customWidth="1"/>
    <col min="7" max="7" width="15.140625" customWidth="1"/>
    <col min="8" max="8" width="19.28515625" customWidth="1"/>
    <col min="9" max="9" width="10" customWidth="1"/>
    <col min="10" max="10" width="18.7109375" customWidth="1"/>
    <col min="11" max="11" width="10.42578125" bestFit="1" customWidth="1"/>
  </cols>
  <sheetData>
    <row r="1" spans="1:12" x14ac:dyDescent="0.2">
      <c r="J1" s="5" t="s">
        <v>18</v>
      </c>
    </row>
    <row r="2" spans="1:12" x14ac:dyDescent="0.2">
      <c r="J2" s="5" t="s">
        <v>19</v>
      </c>
    </row>
    <row r="3" spans="1:12" x14ac:dyDescent="0.2">
      <c r="J3" s="5" t="s">
        <v>0</v>
      </c>
    </row>
    <row r="4" spans="1:12" x14ac:dyDescent="0.2">
      <c r="J4" s="5" t="s">
        <v>17</v>
      </c>
    </row>
    <row r="5" spans="1:12" ht="18" x14ac:dyDescent="0.25">
      <c r="A5" s="97" t="s">
        <v>101</v>
      </c>
      <c r="B5" s="98"/>
      <c r="C5" s="98"/>
      <c r="D5" s="98"/>
      <c r="E5" s="98"/>
      <c r="F5" s="98"/>
      <c r="G5" s="98"/>
      <c r="H5" s="98"/>
      <c r="I5" s="98"/>
      <c r="J5" s="98"/>
      <c r="K5" s="98"/>
    </row>
    <row r="6" spans="1:12" ht="15.75" x14ac:dyDescent="0.25">
      <c r="A6" s="99" t="s">
        <v>24</v>
      </c>
      <c r="B6" s="100"/>
      <c r="C6" s="100"/>
      <c r="D6" s="100"/>
      <c r="E6" s="100"/>
      <c r="F6" s="100"/>
      <c r="G6" s="100"/>
      <c r="H6" s="100"/>
      <c r="I6" s="100"/>
      <c r="J6" s="100"/>
      <c r="K6" s="100"/>
    </row>
    <row r="7" spans="1:12" ht="15.75" x14ac:dyDescent="0.25">
      <c r="A7" s="99" t="str">
        <f ca="1">"DUE DATE:  April 1, " &amp; YEAR(NOW())</f>
        <v>DUE DATE:  April 1, 2025</v>
      </c>
      <c r="B7" s="100"/>
      <c r="C7" s="100"/>
      <c r="D7" s="100"/>
      <c r="E7" s="100"/>
      <c r="F7" s="100"/>
      <c r="G7" s="100"/>
      <c r="H7" s="100"/>
      <c r="I7" s="100"/>
      <c r="J7" s="100"/>
      <c r="K7" s="100"/>
    </row>
    <row r="8" spans="1:12" x14ac:dyDescent="0.2">
      <c r="J8" s="78" t="s">
        <v>127</v>
      </c>
      <c r="K8" s="78"/>
      <c r="L8" s="78"/>
    </row>
    <row r="9" spans="1:12" x14ac:dyDescent="0.2">
      <c r="A9" s="1" t="s">
        <v>8</v>
      </c>
      <c r="C9" s="29" t="e">
        <f>VLOOKUP(C10,Data!$A$1:$B$99,2,FALSE)</f>
        <v>#N/A</v>
      </c>
      <c r="D9" s="4"/>
      <c r="J9" s="78" t="s">
        <v>128</v>
      </c>
      <c r="K9" s="78"/>
      <c r="L9" s="78"/>
    </row>
    <row r="10" spans="1:12" x14ac:dyDescent="0.2">
      <c r="A10" s="1" t="s">
        <v>9</v>
      </c>
      <c r="C10" s="102"/>
      <c r="D10" s="103"/>
      <c r="E10" s="103"/>
      <c r="F10" s="103"/>
      <c r="G10" s="103"/>
      <c r="H10" s="103"/>
      <c r="I10" s="104"/>
      <c r="J10" s="79" t="s">
        <v>129</v>
      </c>
      <c r="K10" s="78"/>
      <c r="L10" s="78"/>
    </row>
    <row r="11" spans="1:12" x14ac:dyDescent="0.2">
      <c r="A11" s="1"/>
      <c r="C11" s="81" t="s">
        <v>125</v>
      </c>
      <c r="D11" s="4"/>
      <c r="E11" s="4"/>
      <c r="F11" s="4"/>
      <c r="G11" s="4"/>
      <c r="H11" s="4"/>
      <c r="I11" s="4"/>
      <c r="J11" s="80" t="s">
        <v>130</v>
      </c>
      <c r="K11" s="78"/>
      <c r="L11" s="78"/>
    </row>
    <row r="12" spans="1:12" x14ac:dyDescent="0.2">
      <c r="A12" s="1"/>
      <c r="C12" s="77"/>
      <c r="D12" s="4"/>
      <c r="E12" s="4"/>
      <c r="F12" s="4"/>
      <c r="G12" s="4"/>
      <c r="H12" s="4"/>
      <c r="I12" s="4"/>
      <c r="J12" s="4"/>
    </row>
    <row r="14" spans="1:12" ht="15" x14ac:dyDescent="0.2">
      <c r="A14" s="13" t="str">
        <f ca="1">"State the gross receipts from all sources of the utility for the Calendar Year "  &amp; YEAR(NOW())-1 &amp; " as provided by T.C.A. § 65-4-303:"</f>
        <v>State the gross receipts from all sources of the utility for the Calendar Year 2024 as provided by T.C.A. § 65-4-303:</v>
      </c>
    </row>
    <row r="17" spans="1:10" ht="15.75" x14ac:dyDescent="0.25">
      <c r="A17" s="51"/>
      <c r="B17" s="52"/>
      <c r="C17" s="53"/>
      <c r="D17" s="67"/>
      <c r="E17" s="67"/>
      <c r="F17" s="67"/>
      <c r="G17" s="67"/>
      <c r="H17" s="68"/>
      <c r="I17" s="66"/>
      <c r="J17" s="54" t="s">
        <v>20</v>
      </c>
    </row>
    <row r="18" spans="1:10" ht="16.5" thickBot="1" x14ac:dyDescent="0.3">
      <c r="A18" s="51"/>
      <c r="B18" s="55" t="s">
        <v>1</v>
      </c>
      <c r="C18" s="56"/>
      <c r="D18" s="69"/>
      <c r="E18" s="69"/>
      <c r="F18" s="70"/>
      <c r="G18" s="69"/>
      <c r="H18" s="69"/>
      <c r="I18" s="41"/>
      <c r="J18" s="57" t="s">
        <v>23</v>
      </c>
    </row>
    <row r="19" spans="1:10" ht="15" x14ac:dyDescent="0.2">
      <c r="A19" s="51"/>
      <c r="B19" s="58"/>
      <c r="C19" s="56"/>
      <c r="D19" s="69"/>
      <c r="E19" s="69"/>
      <c r="F19" s="69"/>
      <c r="G19" s="69"/>
      <c r="H19" s="69"/>
      <c r="I19" s="41"/>
      <c r="J19" s="59"/>
    </row>
    <row r="20" spans="1:10" ht="15" x14ac:dyDescent="0.2">
      <c r="A20" s="51"/>
      <c r="B20" s="58" t="s">
        <v>2</v>
      </c>
      <c r="C20" s="56"/>
      <c r="D20" s="69"/>
      <c r="E20" s="69"/>
      <c r="F20" s="71"/>
      <c r="G20" s="71"/>
      <c r="H20" s="69"/>
      <c r="I20" s="72"/>
      <c r="J20" s="60">
        <v>0</v>
      </c>
    </row>
    <row r="21" spans="1:10" ht="15" x14ac:dyDescent="0.2">
      <c r="A21" s="51"/>
      <c r="B21" s="58" t="s">
        <v>3</v>
      </c>
      <c r="C21" s="56"/>
      <c r="D21" s="69"/>
      <c r="E21" s="69"/>
      <c r="F21" s="71"/>
      <c r="G21" s="71"/>
      <c r="H21" s="69"/>
      <c r="I21" s="72"/>
      <c r="J21" s="60">
        <v>0</v>
      </c>
    </row>
    <row r="22" spans="1:10" ht="15" x14ac:dyDescent="0.2">
      <c r="A22" s="51"/>
      <c r="B22" s="58" t="s">
        <v>4</v>
      </c>
      <c r="C22" s="56"/>
      <c r="D22" s="69"/>
      <c r="E22" s="69"/>
      <c r="F22" s="71"/>
      <c r="G22" s="71"/>
      <c r="H22" s="69"/>
      <c r="I22" s="72"/>
      <c r="J22" s="61">
        <v>0</v>
      </c>
    </row>
    <row r="23" spans="1:10" ht="15" x14ac:dyDescent="0.2">
      <c r="A23" s="51"/>
      <c r="B23" s="58" t="s">
        <v>5</v>
      </c>
      <c r="C23" s="56"/>
      <c r="D23" s="69"/>
      <c r="E23" s="69"/>
      <c r="F23" s="71"/>
      <c r="G23" s="71"/>
      <c r="H23" s="69"/>
      <c r="I23" s="72"/>
      <c r="J23" s="61">
        <v>0</v>
      </c>
    </row>
    <row r="24" spans="1:10" ht="15.75" x14ac:dyDescent="0.25">
      <c r="A24" s="51"/>
      <c r="B24" s="62"/>
      <c r="C24" s="63"/>
      <c r="D24" s="73"/>
      <c r="E24" s="73"/>
      <c r="F24" s="74"/>
      <c r="G24" s="73"/>
      <c r="H24" s="73"/>
      <c r="I24" s="75"/>
      <c r="J24" s="64"/>
    </row>
    <row r="26" spans="1:10" ht="15.75" x14ac:dyDescent="0.25">
      <c r="A26" s="101" t="s">
        <v>6</v>
      </c>
      <c r="B26" s="101"/>
      <c r="C26" s="101"/>
      <c r="D26" s="101"/>
      <c r="E26" s="101"/>
      <c r="F26" s="101"/>
      <c r="G26" s="101"/>
      <c r="H26" s="101"/>
      <c r="I26" s="101"/>
      <c r="J26" s="101"/>
    </row>
    <row r="28" spans="1:10" ht="16.5" thickBot="1" x14ac:dyDescent="0.3">
      <c r="A28" s="15" t="s">
        <v>25</v>
      </c>
      <c r="B28" s="13" t="s">
        <v>33</v>
      </c>
      <c r="J28" s="65">
        <f>SUM(J20:J23)</f>
        <v>0</v>
      </c>
    </row>
    <row r="29" spans="1:10" ht="16.5" thickTop="1" thickBot="1" x14ac:dyDescent="0.25">
      <c r="A29" s="15" t="s">
        <v>26</v>
      </c>
      <c r="B29" s="13" t="s">
        <v>10</v>
      </c>
      <c r="J29" s="18">
        <v>5000</v>
      </c>
    </row>
    <row r="30" spans="1:10" ht="15.75" thickBot="1" x14ac:dyDescent="0.25">
      <c r="A30" s="15" t="s">
        <v>27</v>
      </c>
      <c r="B30" s="13" t="s">
        <v>34</v>
      </c>
      <c r="J30" s="19">
        <f>J28-J29</f>
        <v>-5000</v>
      </c>
    </row>
    <row r="31" spans="1:10" ht="15.75" thickTop="1" x14ac:dyDescent="0.2">
      <c r="A31" s="15"/>
      <c r="J31" s="14"/>
    </row>
    <row r="32" spans="1:10" ht="15.75" thickBot="1" x14ac:dyDescent="0.25">
      <c r="A32" s="15" t="s">
        <v>28</v>
      </c>
      <c r="B32" s="13" t="s">
        <v>35</v>
      </c>
      <c r="J32" s="30">
        <f>IF((J30*0.00425)&lt;=0,100,(J30*0.00425))</f>
        <v>100</v>
      </c>
    </row>
    <row r="33" spans="1:11" ht="16.5" thickTop="1" x14ac:dyDescent="0.25">
      <c r="A33" s="15"/>
      <c r="B33" s="12" t="s">
        <v>30</v>
      </c>
      <c r="J33" s="20"/>
    </row>
    <row r="34" spans="1:11" ht="15" x14ac:dyDescent="0.2">
      <c r="A34" s="15"/>
      <c r="B34" s="6"/>
      <c r="J34" s="20"/>
    </row>
    <row r="35" spans="1:11" ht="16.5" thickBot="1" x14ac:dyDescent="0.3">
      <c r="A35" s="15" t="s">
        <v>29</v>
      </c>
      <c r="B35" s="13" t="s">
        <v>110</v>
      </c>
      <c r="J35" s="31" t="e">
        <f>VLOOKUP(C10,Data!$A$3:$C$104,3,FALSE)</f>
        <v>#N/A</v>
      </c>
    </row>
    <row r="36" spans="1:11" ht="15.75" thickTop="1" x14ac:dyDescent="0.2">
      <c r="A36" s="15"/>
      <c r="B36" s="2"/>
      <c r="J36" s="20"/>
    </row>
    <row r="37" spans="1:11" ht="16.5" thickBot="1" x14ac:dyDescent="0.3">
      <c r="A37" s="15" t="s">
        <v>121</v>
      </c>
      <c r="B37" s="13" t="s">
        <v>122</v>
      </c>
      <c r="J37" s="30" t="e">
        <f>K38</f>
        <v>#N/A</v>
      </c>
      <c r="K37" s="21" t="e">
        <f>IF(J35&lt;J32,J35,J32)</f>
        <v>#N/A</v>
      </c>
    </row>
    <row r="38" spans="1:11" ht="16.5" thickTop="1" x14ac:dyDescent="0.25">
      <c r="A38" s="22"/>
      <c r="B38" s="26" t="s">
        <v>30</v>
      </c>
      <c r="C38" s="23"/>
      <c r="D38" s="23"/>
      <c r="E38" s="24"/>
      <c r="F38" s="23"/>
      <c r="G38" s="23"/>
      <c r="H38" s="23"/>
      <c r="I38" s="23"/>
      <c r="J38" s="25"/>
      <c r="K38" s="21" t="e">
        <f>IF(K37&lt;100,100,K37)</f>
        <v>#N/A</v>
      </c>
    </row>
    <row r="39" spans="1:11" x14ac:dyDescent="0.2">
      <c r="A39" s="7"/>
      <c r="H39" s="9"/>
      <c r="J39" s="8"/>
    </row>
    <row r="40" spans="1:11" ht="15.75" x14ac:dyDescent="0.25">
      <c r="A40" s="12" t="s">
        <v>16</v>
      </c>
      <c r="B40" s="83" t="s">
        <v>32</v>
      </c>
      <c r="C40" s="84"/>
      <c r="D40" s="84"/>
      <c r="E40" s="84"/>
      <c r="F40" s="84"/>
      <c r="G40" s="84"/>
      <c r="H40" s="84"/>
      <c r="I40" s="84"/>
      <c r="J40" s="84"/>
    </row>
    <row r="41" spans="1:11" ht="15.75" x14ac:dyDescent="0.25">
      <c r="A41" s="7"/>
      <c r="B41" s="83" t="s">
        <v>31</v>
      </c>
      <c r="C41" s="84"/>
      <c r="D41" s="84"/>
      <c r="E41" s="84"/>
      <c r="F41" s="84"/>
      <c r="G41" s="84"/>
      <c r="H41" s="84"/>
      <c r="I41" s="85"/>
      <c r="J41" s="85"/>
    </row>
    <row r="42" spans="1:11" x14ac:dyDescent="0.2">
      <c r="A42" s="7"/>
      <c r="H42" s="9"/>
      <c r="J42" s="8"/>
    </row>
    <row r="43" spans="1:11" x14ac:dyDescent="0.2">
      <c r="B43" s="2"/>
      <c r="H43" s="9"/>
      <c r="J43" s="10"/>
    </row>
    <row r="44" spans="1:11" ht="32.25" customHeight="1" x14ac:dyDescent="0.25">
      <c r="A44" s="95" t="str">
        <f ca="1">"I attest that I have the authority to submit this form on behalf of the regulated entity and that the figures above accurately state the gross receipts from all sources of the utility in Tennessee for Calendar Year " &amp;YEAR(NOW())-1 &amp;"."</f>
        <v>I attest that I have the authority to submit this form on behalf of the regulated entity and that the figures above accurately state the gross receipts from all sources of the utility in Tennessee for Calendar Year 2024.</v>
      </c>
      <c r="B44" s="96"/>
      <c r="C44" s="96"/>
      <c r="D44" s="96"/>
      <c r="E44" s="96"/>
      <c r="F44" s="96"/>
      <c r="G44" s="96"/>
      <c r="H44" s="96"/>
      <c r="I44" s="96"/>
      <c r="J44" s="96"/>
    </row>
    <row r="45" spans="1:11" ht="12.75" customHeight="1" x14ac:dyDescent="0.2">
      <c r="A45" s="3"/>
      <c r="B45" s="3"/>
      <c r="C45" s="3"/>
      <c r="D45" s="3"/>
      <c r="E45" s="3"/>
      <c r="F45" s="3"/>
      <c r="G45" s="3"/>
      <c r="H45" s="3"/>
      <c r="I45" s="3"/>
      <c r="J45" s="3"/>
    </row>
    <row r="47" spans="1:11" ht="15.75" thickBot="1" x14ac:dyDescent="0.25">
      <c r="A47" s="13" t="s">
        <v>11</v>
      </c>
      <c r="B47" s="86"/>
      <c r="C47" s="86"/>
      <c r="D47" s="86"/>
      <c r="E47" s="86"/>
      <c r="F47" s="13"/>
      <c r="G47" s="13" t="s">
        <v>14</v>
      </c>
      <c r="H47" s="87"/>
      <c r="I47" s="87"/>
      <c r="J47" s="87"/>
    </row>
    <row r="48" spans="1:11" ht="15" x14ac:dyDescent="0.2">
      <c r="A48" s="13"/>
      <c r="B48" s="13"/>
      <c r="C48" s="13" t="s">
        <v>12</v>
      </c>
      <c r="D48" s="13"/>
      <c r="E48" s="13"/>
      <c r="F48" s="13"/>
      <c r="G48" s="13"/>
      <c r="H48" s="13"/>
      <c r="I48" s="13"/>
      <c r="J48" s="13"/>
    </row>
    <row r="49" spans="1:11" ht="15" x14ac:dyDescent="0.2">
      <c r="A49" s="13"/>
      <c r="B49" s="13"/>
      <c r="C49" s="13"/>
      <c r="D49" s="13"/>
      <c r="E49" s="13"/>
      <c r="F49" s="13"/>
      <c r="G49" s="13"/>
      <c r="H49" s="13"/>
      <c r="I49" s="13"/>
      <c r="J49" s="13"/>
    </row>
    <row r="50" spans="1:11" ht="15.75" thickBot="1" x14ac:dyDescent="0.25">
      <c r="A50" s="13" t="s">
        <v>13</v>
      </c>
      <c r="B50" s="86"/>
      <c r="C50" s="86"/>
      <c r="D50" s="86"/>
      <c r="E50" s="86"/>
      <c r="F50" s="13"/>
      <c r="G50" s="13" t="s">
        <v>15</v>
      </c>
      <c r="H50" s="86"/>
      <c r="I50" s="86"/>
      <c r="J50" s="86"/>
    </row>
    <row r="51" spans="1:11" ht="15" x14ac:dyDescent="0.2">
      <c r="A51" s="13"/>
      <c r="B51" s="13"/>
      <c r="C51" s="13"/>
      <c r="D51" s="13"/>
      <c r="E51" s="13"/>
      <c r="F51" s="13"/>
      <c r="G51" s="13"/>
      <c r="H51" s="13"/>
      <c r="I51" s="13"/>
      <c r="J51" s="13"/>
    </row>
    <row r="52" spans="1:11" ht="15" x14ac:dyDescent="0.2">
      <c r="A52" s="13"/>
      <c r="B52" s="13"/>
      <c r="C52" s="13"/>
      <c r="D52" s="13"/>
      <c r="E52" s="13"/>
      <c r="F52" s="13"/>
      <c r="G52" s="13"/>
      <c r="H52" s="13"/>
      <c r="I52" s="13"/>
      <c r="J52" s="13"/>
    </row>
    <row r="53" spans="1:11" ht="15.75" thickBot="1" x14ac:dyDescent="0.25">
      <c r="A53" s="16" t="s">
        <v>21</v>
      </c>
      <c r="B53" s="93"/>
      <c r="C53" s="93"/>
      <c r="D53" s="93"/>
      <c r="E53" s="93"/>
      <c r="F53" s="11"/>
      <c r="G53" s="17" t="s">
        <v>22</v>
      </c>
      <c r="H53" s="94"/>
      <c r="I53" s="94"/>
      <c r="J53" s="94"/>
    </row>
    <row r="54" spans="1:11" ht="15" x14ac:dyDescent="0.2">
      <c r="A54" s="16"/>
      <c r="B54" s="33"/>
      <c r="C54" s="33"/>
      <c r="D54" s="33"/>
      <c r="E54" s="34"/>
      <c r="F54" s="28"/>
      <c r="G54" s="17"/>
      <c r="H54" s="36"/>
      <c r="I54" s="27"/>
      <c r="J54" s="27"/>
    </row>
    <row r="55" spans="1:11" ht="15" x14ac:dyDescent="0.2">
      <c r="A55" s="32"/>
      <c r="B55" s="33"/>
      <c r="C55" s="33"/>
      <c r="D55" s="33"/>
      <c r="E55" s="34"/>
      <c r="F55" s="35"/>
      <c r="G55" s="33"/>
      <c r="H55" s="36"/>
      <c r="I55" s="36"/>
      <c r="J55" s="36"/>
      <c r="K55" s="37"/>
    </row>
    <row r="56" spans="1:11" ht="15.75" x14ac:dyDescent="0.25">
      <c r="A56" s="88" t="s">
        <v>126</v>
      </c>
      <c r="B56" s="89"/>
      <c r="C56" s="89"/>
      <c r="D56" s="89"/>
      <c r="E56" s="89"/>
      <c r="F56" s="89"/>
      <c r="G56" s="89"/>
      <c r="H56" s="89"/>
      <c r="I56" s="89"/>
      <c r="J56" s="89"/>
      <c r="K56" s="90"/>
    </row>
    <row r="57" spans="1:11" ht="15" x14ac:dyDescent="0.2">
      <c r="A57" s="38"/>
      <c r="B57" s="39"/>
      <c r="C57" s="39"/>
      <c r="D57" s="39"/>
      <c r="E57" s="40"/>
      <c r="F57" s="40"/>
      <c r="G57" s="39"/>
      <c r="H57" s="41"/>
      <c r="I57" s="41"/>
      <c r="J57" s="41"/>
      <c r="K57" s="42"/>
    </row>
    <row r="58" spans="1:11" ht="15" x14ac:dyDescent="0.2">
      <c r="A58" s="38"/>
      <c r="B58" s="39"/>
      <c r="C58" s="39"/>
      <c r="D58" s="39"/>
      <c r="E58" s="40"/>
      <c r="F58" s="40"/>
      <c r="G58" s="39"/>
      <c r="H58" s="41"/>
      <c r="I58" s="41"/>
      <c r="J58" s="41"/>
      <c r="K58" s="42"/>
    </row>
    <row r="59" spans="1:11" ht="15" x14ac:dyDescent="0.2">
      <c r="A59" s="38"/>
      <c r="B59" s="39"/>
      <c r="C59" s="39"/>
      <c r="D59" s="39"/>
      <c r="E59" s="40"/>
      <c r="F59" s="40"/>
      <c r="G59" s="39"/>
      <c r="H59" s="41"/>
      <c r="I59" s="41"/>
      <c r="J59" s="41"/>
      <c r="K59" s="42"/>
    </row>
    <row r="60" spans="1:11" ht="15" x14ac:dyDescent="0.2">
      <c r="A60" s="38"/>
      <c r="B60" s="39"/>
      <c r="C60" s="39"/>
      <c r="D60" s="39"/>
      <c r="E60" s="40"/>
      <c r="F60" s="40"/>
      <c r="G60" s="39"/>
      <c r="H60" s="41"/>
      <c r="I60" s="41"/>
      <c r="J60" s="41"/>
      <c r="K60" s="42"/>
    </row>
    <row r="61" spans="1:11" ht="15" x14ac:dyDescent="0.2">
      <c r="A61" s="38"/>
      <c r="B61" s="39"/>
      <c r="C61" s="39"/>
      <c r="D61" s="39"/>
      <c r="E61" s="40"/>
      <c r="F61" s="40"/>
      <c r="G61" s="39"/>
      <c r="H61" s="41"/>
      <c r="I61" s="41"/>
      <c r="J61" s="41"/>
      <c r="K61" s="42"/>
    </row>
    <row r="62" spans="1:11" ht="15" x14ac:dyDescent="0.2">
      <c r="A62" s="38"/>
      <c r="B62" s="39"/>
      <c r="C62" s="39"/>
      <c r="D62" s="39"/>
      <c r="E62" s="40"/>
      <c r="F62" s="40"/>
      <c r="G62" s="39"/>
      <c r="H62" s="41"/>
      <c r="I62" s="41"/>
      <c r="J62" s="41"/>
      <c r="K62" s="42"/>
    </row>
    <row r="63" spans="1:11" ht="15" x14ac:dyDescent="0.2">
      <c r="A63" s="38"/>
      <c r="B63" s="39"/>
      <c r="C63" s="39"/>
      <c r="D63" s="39"/>
      <c r="E63" s="40"/>
      <c r="F63" s="40"/>
      <c r="G63" s="39"/>
      <c r="H63" s="41"/>
      <c r="I63" s="41"/>
      <c r="J63" s="41"/>
      <c r="K63" s="42"/>
    </row>
    <row r="64" spans="1:11" ht="15" x14ac:dyDescent="0.2">
      <c r="A64" s="38"/>
      <c r="B64" s="39"/>
      <c r="C64" s="39"/>
      <c r="D64" s="39"/>
      <c r="E64" s="40"/>
      <c r="F64" s="40"/>
      <c r="G64" s="39"/>
      <c r="H64" s="41"/>
      <c r="I64" s="41"/>
      <c r="J64" s="41"/>
      <c r="K64" s="42"/>
    </row>
    <row r="65" spans="1:11" ht="15" x14ac:dyDescent="0.2">
      <c r="A65" s="38"/>
      <c r="B65" s="39"/>
      <c r="C65" s="39"/>
      <c r="D65" s="39"/>
      <c r="E65" s="40"/>
      <c r="F65" s="40"/>
      <c r="G65" s="39"/>
      <c r="H65" s="41"/>
      <c r="I65" s="41"/>
      <c r="J65" s="41"/>
      <c r="K65" s="42"/>
    </row>
    <row r="66" spans="1:11" x14ac:dyDescent="0.2">
      <c r="A66" s="43" t="s">
        <v>105</v>
      </c>
      <c r="B66" s="44"/>
      <c r="C66" s="44"/>
      <c r="D66" s="44"/>
      <c r="E66" s="44"/>
      <c r="F66" s="45"/>
      <c r="G66" s="45"/>
      <c r="H66" s="45"/>
      <c r="I66" s="45"/>
      <c r="J66" s="45"/>
      <c r="K66" s="42"/>
    </row>
    <row r="67" spans="1:11" x14ac:dyDescent="0.2">
      <c r="A67" s="46"/>
      <c r="B67" s="47"/>
      <c r="C67" s="47"/>
      <c r="D67" s="47"/>
      <c r="E67" s="47"/>
      <c r="F67" s="47"/>
      <c r="G67" s="47"/>
      <c r="H67" s="47"/>
      <c r="I67" s="47"/>
      <c r="J67" s="91"/>
      <c r="K67" s="92"/>
    </row>
    <row r="68" spans="1:11" x14ac:dyDescent="0.2">
      <c r="A68" s="48"/>
      <c r="B68" s="48"/>
      <c r="C68" s="48"/>
      <c r="D68" s="48"/>
      <c r="E68" s="48"/>
      <c r="F68" s="48"/>
      <c r="G68" s="48"/>
      <c r="H68" s="48"/>
      <c r="I68" s="48"/>
      <c r="J68" s="48"/>
      <c r="K68" s="37"/>
    </row>
    <row r="69" spans="1:11" x14ac:dyDescent="0.2">
      <c r="A69" s="48"/>
      <c r="B69" s="48"/>
      <c r="C69" s="48"/>
      <c r="D69" s="48"/>
      <c r="E69" s="48"/>
      <c r="F69" s="48"/>
      <c r="G69" s="48"/>
      <c r="H69" s="48"/>
      <c r="I69" s="48"/>
      <c r="J69" s="48"/>
      <c r="K69" s="37"/>
    </row>
    <row r="70" spans="1:11" x14ac:dyDescent="0.2">
      <c r="A70" s="48"/>
      <c r="B70" s="49"/>
      <c r="C70" s="49"/>
      <c r="D70" s="49"/>
      <c r="E70" s="49"/>
      <c r="F70" s="48"/>
      <c r="G70" s="48"/>
      <c r="H70" s="50"/>
      <c r="I70" s="49"/>
      <c r="J70" s="49"/>
      <c r="K70" s="37"/>
    </row>
    <row r="71" spans="1:11" x14ac:dyDescent="0.2">
      <c r="A71" s="82" t="s">
        <v>7</v>
      </c>
      <c r="B71" s="82"/>
      <c r="C71" s="82"/>
      <c r="D71" s="82"/>
      <c r="E71" s="82"/>
      <c r="F71" s="82"/>
      <c r="G71" s="82"/>
      <c r="H71" s="82"/>
      <c r="I71" s="82"/>
      <c r="J71" s="82"/>
      <c r="K71" s="37"/>
    </row>
    <row r="72" spans="1:11" x14ac:dyDescent="0.2">
      <c r="A72" s="6"/>
      <c r="B72" s="1"/>
      <c r="C72" s="6"/>
      <c r="D72" s="6"/>
      <c r="E72" s="6"/>
      <c r="F72" s="6"/>
      <c r="G72" s="6"/>
      <c r="H72" s="6"/>
      <c r="I72" s="6"/>
      <c r="J72" s="6"/>
    </row>
    <row r="73" spans="1:11" x14ac:dyDescent="0.2">
      <c r="A73" s="6"/>
      <c r="B73" s="6"/>
      <c r="C73" s="6"/>
      <c r="D73" s="6"/>
      <c r="E73" s="6"/>
      <c r="F73" s="6"/>
      <c r="G73" s="6"/>
      <c r="H73" s="6"/>
      <c r="I73" s="6"/>
      <c r="J73" s="6"/>
    </row>
    <row r="74" spans="1:11" x14ac:dyDescent="0.2">
      <c r="A74" s="5"/>
      <c r="B74" s="5"/>
      <c r="C74" s="5"/>
      <c r="D74" s="5"/>
      <c r="E74" s="5"/>
      <c r="F74" s="5"/>
      <c r="G74" s="5"/>
      <c r="H74" s="5"/>
      <c r="I74" s="5"/>
      <c r="J74" s="5"/>
    </row>
    <row r="75" spans="1:11" x14ac:dyDescent="0.2">
      <c r="A75" s="6"/>
      <c r="B75" s="6"/>
      <c r="C75" s="6"/>
      <c r="D75" s="6"/>
      <c r="E75" s="6"/>
      <c r="F75" s="6"/>
      <c r="G75" s="6"/>
      <c r="H75" s="6"/>
      <c r="I75" s="6"/>
      <c r="J75" s="6"/>
    </row>
  </sheetData>
  <sheetProtection algorithmName="SHA-512" hashValue="k+SRUNNs55hDy9qesW3BYUnnz8DG57fbbVg5Mf8xjzeKmoMvhPFaJHeEmvaefnlXOy44wQgOXyUup45QJvh5Dw==" saltValue="YtfqXFuOQUCco3ntbe7vQw==" spinCount="100000" sheet="1" objects="1" scenarios="1" selectLockedCells="1"/>
  <protectedRanges>
    <protectedRange sqref="B47:J70" name="Range3"/>
    <protectedRange sqref="J8 C11:J12 J10 C9:I9" name="Range2"/>
    <protectedRange password="DD67" sqref="F20:J23" name="Range 1" securityDescriptor="O:WDG:WDD:(A;;CC;;;WD)"/>
    <protectedRange sqref="C10:I10" name="Range2_1"/>
  </protectedRanges>
  <mergeCells count="17">
    <mergeCell ref="B40:J40"/>
    <mergeCell ref="A44:J44"/>
    <mergeCell ref="A5:K5"/>
    <mergeCell ref="A6:K6"/>
    <mergeCell ref="A7:K7"/>
    <mergeCell ref="A26:J26"/>
    <mergeCell ref="C10:I10"/>
    <mergeCell ref="A71:J71"/>
    <mergeCell ref="B41:J41"/>
    <mergeCell ref="B47:E47"/>
    <mergeCell ref="B50:E50"/>
    <mergeCell ref="H47:J47"/>
    <mergeCell ref="H50:J50"/>
    <mergeCell ref="A56:K56"/>
    <mergeCell ref="J67:K67"/>
    <mergeCell ref="B53:E53"/>
    <mergeCell ref="H53:J53"/>
  </mergeCells>
  <phoneticPr fontId="4" type="noConversion"/>
  <dataValidations count="1">
    <dataValidation type="date" allowBlank="1" showInputMessage="1" showErrorMessage="1" error="Invalid Date Entered" sqref="B53:E53" xr:uid="{BEAEBF2F-C7F8-4D9D-8FBA-D4695730BB7E}">
      <formula1>44197</formula1>
      <formula2>TODAY()</formula2>
    </dataValidation>
  </dataValidations>
  <printOptions horizontalCentered="1"/>
  <pageMargins left="0.25" right="0.25" top="0.25" bottom="0.25" header="0.5" footer="0.5"/>
  <pageSetup scale="77" orientation="portrait" r:id="rId1"/>
  <headerFooter alignWithMargins="0">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Your UD16 Company Name" xr:uid="{5C36E246-D14B-47FA-B175-2B9E491E9769}">
          <x14:formula1>
            <xm:f>Data!$A$2:$A$114</xm:f>
          </x14:formula1>
          <xm:sqref>C10:I10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97"/>
  <sheetViews>
    <sheetView workbookViewId="0"/>
  </sheetViews>
  <sheetFormatPr defaultRowHeight="12.75" x14ac:dyDescent="0.2"/>
  <cols>
    <col min="1" max="1" width="49.42578125" bestFit="1" customWidth="1"/>
    <col min="2" max="2" width="7" bestFit="1" customWidth="1"/>
    <col min="3" max="3" width="9" bestFit="1" customWidth="1"/>
  </cols>
  <sheetData>
    <row r="1" spans="1:3" x14ac:dyDescent="0.2">
      <c r="A1" t="s">
        <v>36</v>
      </c>
    </row>
    <row r="3" spans="1:3" x14ac:dyDescent="0.2">
      <c r="A3" t="s">
        <v>37</v>
      </c>
      <c r="B3">
        <v>128941</v>
      </c>
      <c r="C3">
        <v>329.05</v>
      </c>
    </row>
    <row r="4" spans="1:3" x14ac:dyDescent="0.2">
      <c r="A4" t="s">
        <v>38</v>
      </c>
      <c r="B4">
        <v>128296</v>
      </c>
      <c r="C4">
        <v>100</v>
      </c>
    </row>
    <row r="5" spans="1:3" x14ac:dyDescent="0.2">
      <c r="A5" t="s">
        <v>39</v>
      </c>
      <c r="B5">
        <v>129098</v>
      </c>
      <c r="C5">
        <v>100</v>
      </c>
    </row>
    <row r="6" spans="1:3" x14ac:dyDescent="0.2">
      <c r="A6" t="s">
        <v>40</v>
      </c>
      <c r="B6">
        <v>115910</v>
      </c>
      <c r="C6">
        <v>100</v>
      </c>
    </row>
    <row r="7" spans="1:3" x14ac:dyDescent="0.2">
      <c r="A7" t="s">
        <v>113</v>
      </c>
      <c r="B7">
        <v>129226</v>
      </c>
      <c r="C7">
        <v>0</v>
      </c>
    </row>
    <row r="8" spans="1:3" x14ac:dyDescent="0.2">
      <c r="A8" t="s">
        <v>41</v>
      </c>
      <c r="B8">
        <v>112334</v>
      </c>
      <c r="C8">
        <v>100</v>
      </c>
    </row>
    <row r="9" spans="1:3" x14ac:dyDescent="0.2">
      <c r="A9" t="s">
        <v>123</v>
      </c>
      <c r="B9">
        <v>129259</v>
      </c>
      <c r="C9">
        <v>0</v>
      </c>
    </row>
    <row r="10" spans="1:3" x14ac:dyDescent="0.2">
      <c r="A10" t="s">
        <v>42</v>
      </c>
      <c r="B10">
        <v>128646</v>
      </c>
      <c r="C10">
        <v>352.65</v>
      </c>
    </row>
    <row r="11" spans="1:3" x14ac:dyDescent="0.2">
      <c r="A11" t="s">
        <v>43</v>
      </c>
      <c r="B11">
        <v>128925</v>
      </c>
      <c r="C11">
        <v>100</v>
      </c>
    </row>
    <row r="12" spans="1:3" x14ac:dyDescent="0.2">
      <c r="A12" t="s">
        <v>44</v>
      </c>
      <c r="B12">
        <v>128780</v>
      </c>
      <c r="C12">
        <v>100</v>
      </c>
    </row>
    <row r="13" spans="1:3" x14ac:dyDescent="0.2">
      <c r="A13" t="s">
        <v>124</v>
      </c>
      <c r="B13">
        <v>129265</v>
      </c>
      <c r="C13">
        <v>0</v>
      </c>
    </row>
    <row r="14" spans="1:3" x14ac:dyDescent="0.2">
      <c r="A14" t="s">
        <v>117</v>
      </c>
      <c r="B14">
        <v>129245</v>
      </c>
      <c r="C14">
        <v>0</v>
      </c>
    </row>
    <row r="15" spans="1:3" x14ac:dyDescent="0.2">
      <c r="A15" t="s">
        <v>45</v>
      </c>
      <c r="B15">
        <v>128899</v>
      </c>
      <c r="C15">
        <v>121.3</v>
      </c>
    </row>
    <row r="16" spans="1:3" x14ac:dyDescent="0.2">
      <c r="A16" t="s">
        <v>46</v>
      </c>
      <c r="B16">
        <v>116467</v>
      </c>
      <c r="C16">
        <v>100</v>
      </c>
    </row>
    <row r="17" spans="1:3" x14ac:dyDescent="0.2">
      <c r="A17" t="s">
        <v>131</v>
      </c>
      <c r="B17">
        <v>129279</v>
      </c>
      <c r="C17">
        <v>0</v>
      </c>
    </row>
    <row r="18" spans="1:3" x14ac:dyDescent="0.2">
      <c r="A18" t="s">
        <v>114</v>
      </c>
      <c r="B18">
        <v>129236</v>
      </c>
      <c r="C18">
        <v>0</v>
      </c>
    </row>
    <row r="19" spans="1:3" x14ac:dyDescent="0.2">
      <c r="A19" t="s">
        <v>47</v>
      </c>
      <c r="B19">
        <v>128338</v>
      </c>
      <c r="C19">
        <v>174.22</v>
      </c>
    </row>
    <row r="20" spans="1:3" x14ac:dyDescent="0.2">
      <c r="A20" t="s">
        <v>132</v>
      </c>
      <c r="B20">
        <v>129266</v>
      </c>
      <c r="C20">
        <v>0</v>
      </c>
    </row>
    <row r="21" spans="1:3" x14ac:dyDescent="0.2">
      <c r="A21" t="s">
        <v>48</v>
      </c>
      <c r="B21">
        <v>128631</v>
      </c>
      <c r="C21">
        <v>100</v>
      </c>
    </row>
    <row r="22" spans="1:3" x14ac:dyDescent="0.2">
      <c r="A22" t="s">
        <v>49</v>
      </c>
      <c r="B22">
        <v>128828</v>
      </c>
      <c r="C22">
        <v>100</v>
      </c>
    </row>
    <row r="23" spans="1:3" x14ac:dyDescent="0.2">
      <c r="A23" t="s">
        <v>50</v>
      </c>
      <c r="B23">
        <v>129022</v>
      </c>
      <c r="C23">
        <v>100</v>
      </c>
    </row>
    <row r="24" spans="1:3" x14ac:dyDescent="0.2">
      <c r="A24" t="s">
        <v>51</v>
      </c>
      <c r="B24">
        <v>128992</v>
      </c>
      <c r="C24">
        <v>100</v>
      </c>
    </row>
    <row r="25" spans="1:3" x14ac:dyDescent="0.2">
      <c r="A25" t="s">
        <v>52</v>
      </c>
      <c r="B25">
        <v>129110</v>
      </c>
      <c r="C25">
        <v>100</v>
      </c>
    </row>
    <row r="26" spans="1:3" x14ac:dyDescent="0.2">
      <c r="A26" t="s">
        <v>53</v>
      </c>
      <c r="B26">
        <v>128113</v>
      </c>
      <c r="C26">
        <v>100</v>
      </c>
    </row>
    <row r="27" spans="1:3" x14ac:dyDescent="0.2">
      <c r="A27" t="s">
        <v>54</v>
      </c>
      <c r="B27">
        <v>129119</v>
      </c>
      <c r="C27">
        <v>0</v>
      </c>
    </row>
    <row r="28" spans="1:3" x14ac:dyDescent="0.2">
      <c r="A28" t="s">
        <v>133</v>
      </c>
      <c r="B28">
        <v>129264</v>
      </c>
      <c r="C28">
        <v>0</v>
      </c>
    </row>
    <row r="29" spans="1:3" x14ac:dyDescent="0.2">
      <c r="A29" t="s">
        <v>55</v>
      </c>
      <c r="B29">
        <v>129186</v>
      </c>
      <c r="C29">
        <v>0</v>
      </c>
    </row>
    <row r="30" spans="1:3" x14ac:dyDescent="0.2">
      <c r="A30" t="s">
        <v>56</v>
      </c>
      <c r="B30">
        <v>128563</v>
      </c>
      <c r="C30">
        <v>0</v>
      </c>
    </row>
    <row r="31" spans="1:3" x14ac:dyDescent="0.2">
      <c r="A31" t="s">
        <v>57</v>
      </c>
      <c r="B31">
        <v>128336</v>
      </c>
      <c r="C31">
        <v>100</v>
      </c>
    </row>
    <row r="32" spans="1:3" x14ac:dyDescent="0.2">
      <c r="A32" t="s">
        <v>58</v>
      </c>
      <c r="B32">
        <v>129063</v>
      </c>
      <c r="C32">
        <v>163.13</v>
      </c>
    </row>
    <row r="33" spans="1:3" x14ac:dyDescent="0.2">
      <c r="A33" t="s">
        <v>59</v>
      </c>
      <c r="B33">
        <v>128954</v>
      </c>
      <c r="C33">
        <v>7282.08</v>
      </c>
    </row>
    <row r="34" spans="1:3" x14ac:dyDescent="0.2">
      <c r="A34" t="s">
        <v>60</v>
      </c>
      <c r="B34">
        <v>128823</v>
      </c>
      <c r="C34">
        <v>1670.24</v>
      </c>
    </row>
    <row r="35" spans="1:3" x14ac:dyDescent="0.2">
      <c r="A35" t="s">
        <v>102</v>
      </c>
      <c r="B35">
        <v>129188</v>
      </c>
      <c r="C35">
        <v>0</v>
      </c>
    </row>
    <row r="36" spans="1:3" x14ac:dyDescent="0.2">
      <c r="A36" t="s">
        <v>61</v>
      </c>
      <c r="B36">
        <v>128822</v>
      </c>
      <c r="C36">
        <v>27992.39</v>
      </c>
    </row>
    <row r="37" spans="1:3" x14ac:dyDescent="0.2">
      <c r="A37" t="s">
        <v>62</v>
      </c>
      <c r="B37">
        <v>129092</v>
      </c>
      <c r="C37">
        <v>100</v>
      </c>
    </row>
    <row r="38" spans="1:3" x14ac:dyDescent="0.2">
      <c r="A38" t="s">
        <v>63</v>
      </c>
      <c r="B38">
        <v>125558</v>
      </c>
      <c r="C38">
        <v>1502.97</v>
      </c>
    </row>
    <row r="39" spans="1:3" x14ac:dyDescent="0.2">
      <c r="A39" t="s">
        <v>64</v>
      </c>
      <c r="B39">
        <v>122030</v>
      </c>
      <c r="C39">
        <v>349.99</v>
      </c>
    </row>
    <row r="40" spans="1:3" x14ac:dyDescent="0.2">
      <c r="A40" t="s">
        <v>65</v>
      </c>
      <c r="B40">
        <v>128142</v>
      </c>
      <c r="C40">
        <v>250.16</v>
      </c>
    </row>
    <row r="41" spans="1:3" x14ac:dyDescent="0.2">
      <c r="A41" t="s">
        <v>66</v>
      </c>
      <c r="B41">
        <v>114371</v>
      </c>
      <c r="C41">
        <v>607.64</v>
      </c>
    </row>
    <row r="42" spans="1:3" x14ac:dyDescent="0.2">
      <c r="A42" t="s">
        <v>67</v>
      </c>
      <c r="B42">
        <v>128726</v>
      </c>
      <c r="C42">
        <v>224.77</v>
      </c>
    </row>
    <row r="43" spans="1:3" x14ac:dyDescent="0.2">
      <c r="A43" t="s">
        <v>111</v>
      </c>
      <c r="B43">
        <v>129211</v>
      </c>
      <c r="C43">
        <v>0</v>
      </c>
    </row>
    <row r="44" spans="1:3" x14ac:dyDescent="0.2">
      <c r="A44" t="s">
        <v>68</v>
      </c>
      <c r="B44">
        <v>128474</v>
      </c>
      <c r="C44">
        <v>100</v>
      </c>
    </row>
    <row r="45" spans="1:3" x14ac:dyDescent="0.2">
      <c r="A45" t="s">
        <v>106</v>
      </c>
      <c r="B45">
        <v>129203</v>
      </c>
      <c r="C45">
        <v>0</v>
      </c>
    </row>
    <row r="46" spans="1:3" x14ac:dyDescent="0.2">
      <c r="A46" t="s">
        <v>115</v>
      </c>
      <c r="B46">
        <v>129232</v>
      </c>
      <c r="C46">
        <v>0</v>
      </c>
    </row>
    <row r="47" spans="1:3" x14ac:dyDescent="0.2">
      <c r="A47" t="s">
        <v>69</v>
      </c>
      <c r="B47">
        <v>129173</v>
      </c>
      <c r="C47">
        <v>0</v>
      </c>
    </row>
    <row r="48" spans="1:3" x14ac:dyDescent="0.2">
      <c r="A48" t="s">
        <v>118</v>
      </c>
      <c r="B48">
        <v>129242</v>
      </c>
      <c r="C48">
        <v>0</v>
      </c>
    </row>
    <row r="49" spans="1:3" x14ac:dyDescent="0.2">
      <c r="A49" t="s">
        <v>70</v>
      </c>
      <c r="B49">
        <v>128575</v>
      </c>
      <c r="C49">
        <v>0</v>
      </c>
    </row>
    <row r="50" spans="1:3" x14ac:dyDescent="0.2">
      <c r="A50" t="s">
        <v>107</v>
      </c>
      <c r="B50">
        <v>129193</v>
      </c>
      <c r="C50">
        <v>0</v>
      </c>
    </row>
    <row r="51" spans="1:3" x14ac:dyDescent="0.2">
      <c r="A51" t="s">
        <v>119</v>
      </c>
      <c r="B51">
        <v>129231</v>
      </c>
      <c r="C51">
        <v>0</v>
      </c>
    </row>
    <row r="52" spans="1:3" x14ac:dyDescent="0.2">
      <c r="A52" t="s">
        <v>71</v>
      </c>
      <c r="B52">
        <v>128409</v>
      </c>
      <c r="C52">
        <v>111.85</v>
      </c>
    </row>
    <row r="53" spans="1:3" x14ac:dyDescent="0.2">
      <c r="A53" t="s">
        <v>72</v>
      </c>
      <c r="B53">
        <v>128777</v>
      </c>
      <c r="C53">
        <v>587.80999999999995</v>
      </c>
    </row>
    <row r="54" spans="1:3" x14ac:dyDescent="0.2">
      <c r="A54" t="s">
        <v>73</v>
      </c>
      <c r="B54">
        <v>128490</v>
      </c>
      <c r="C54">
        <v>100</v>
      </c>
    </row>
    <row r="55" spans="1:3" x14ac:dyDescent="0.2">
      <c r="A55" t="s">
        <v>74</v>
      </c>
      <c r="B55">
        <v>115923</v>
      </c>
      <c r="C55">
        <v>100</v>
      </c>
    </row>
    <row r="56" spans="1:3" x14ac:dyDescent="0.2">
      <c r="A56" t="s">
        <v>75</v>
      </c>
      <c r="B56">
        <v>115906</v>
      </c>
      <c r="C56">
        <v>100</v>
      </c>
    </row>
    <row r="57" spans="1:3" x14ac:dyDescent="0.2">
      <c r="A57" t="s">
        <v>108</v>
      </c>
      <c r="B57">
        <v>129200</v>
      </c>
      <c r="C57">
        <v>0</v>
      </c>
    </row>
    <row r="58" spans="1:3" x14ac:dyDescent="0.2">
      <c r="A58" t="s">
        <v>76</v>
      </c>
      <c r="B58">
        <v>129041</v>
      </c>
      <c r="C58">
        <v>839.27</v>
      </c>
    </row>
    <row r="59" spans="1:3" x14ac:dyDescent="0.2">
      <c r="A59" t="s">
        <v>77</v>
      </c>
      <c r="B59">
        <v>129077</v>
      </c>
      <c r="C59">
        <v>4161.96</v>
      </c>
    </row>
    <row r="60" spans="1:3" x14ac:dyDescent="0.2">
      <c r="A60" t="s">
        <v>78</v>
      </c>
      <c r="B60">
        <v>129047</v>
      </c>
      <c r="C60">
        <v>100</v>
      </c>
    </row>
    <row r="61" spans="1:3" x14ac:dyDescent="0.2">
      <c r="A61" t="s">
        <v>109</v>
      </c>
      <c r="B61">
        <v>129194</v>
      </c>
      <c r="C61">
        <v>0</v>
      </c>
    </row>
    <row r="62" spans="1:3" x14ac:dyDescent="0.2">
      <c r="A62" t="s">
        <v>79</v>
      </c>
      <c r="B62">
        <v>128427</v>
      </c>
      <c r="C62">
        <v>370.98</v>
      </c>
    </row>
    <row r="63" spans="1:3" x14ac:dyDescent="0.2">
      <c r="A63" t="s">
        <v>80</v>
      </c>
      <c r="B63">
        <v>129171</v>
      </c>
      <c r="C63">
        <v>0</v>
      </c>
    </row>
    <row r="64" spans="1:3" x14ac:dyDescent="0.2">
      <c r="A64" t="s">
        <v>81</v>
      </c>
      <c r="B64">
        <v>129150</v>
      </c>
      <c r="C64">
        <v>0</v>
      </c>
    </row>
    <row r="65" spans="1:3" x14ac:dyDescent="0.2">
      <c r="A65" t="s">
        <v>82</v>
      </c>
      <c r="B65">
        <v>128752</v>
      </c>
      <c r="C65">
        <v>100</v>
      </c>
    </row>
    <row r="66" spans="1:3" x14ac:dyDescent="0.2">
      <c r="A66" t="s">
        <v>134</v>
      </c>
      <c r="B66">
        <v>129277</v>
      </c>
      <c r="C66">
        <v>0</v>
      </c>
    </row>
    <row r="67" spans="1:3" x14ac:dyDescent="0.2">
      <c r="A67" t="s">
        <v>83</v>
      </c>
      <c r="B67">
        <v>128964</v>
      </c>
      <c r="C67">
        <v>100</v>
      </c>
    </row>
    <row r="68" spans="1:3" x14ac:dyDescent="0.2">
      <c r="A68" t="s">
        <v>84</v>
      </c>
      <c r="B68">
        <v>128662</v>
      </c>
      <c r="C68">
        <v>0</v>
      </c>
    </row>
    <row r="69" spans="1:3" x14ac:dyDescent="0.2">
      <c r="A69" t="s">
        <v>103</v>
      </c>
      <c r="B69">
        <v>129195</v>
      </c>
      <c r="C69">
        <v>0</v>
      </c>
    </row>
    <row r="70" spans="1:3" x14ac:dyDescent="0.2">
      <c r="A70" t="s">
        <v>136</v>
      </c>
      <c r="B70">
        <v>129273</v>
      </c>
      <c r="C70">
        <v>0</v>
      </c>
    </row>
    <row r="71" spans="1:3" x14ac:dyDescent="0.2">
      <c r="A71" t="s">
        <v>85</v>
      </c>
      <c r="B71">
        <v>128594</v>
      </c>
      <c r="C71">
        <v>12013.89</v>
      </c>
    </row>
    <row r="72" spans="1:3" x14ac:dyDescent="0.2">
      <c r="A72" t="s">
        <v>86</v>
      </c>
      <c r="B72">
        <v>112281</v>
      </c>
      <c r="C72">
        <v>1136.0999999999999</v>
      </c>
    </row>
    <row r="73" spans="1:3" x14ac:dyDescent="0.2">
      <c r="A73" t="s">
        <v>87</v>
      </c>
      <c r="B73">
        <v>128916</v>
      </c>
      <c r="C73">
        <v>100</v>
      </c>
    </row>
    <row r="74" spans="1:3" x14ac:dyDescent="0.2">
      <c r="A74" t="s">
        <v>88</v>
      </c>
      <c r="B74">
        <v>129021</v>
      </c>
      <c r="C74">
        <v>100</v>
      </c>
    </row>
    <row r="75" spans="1:3" x14ac:dyDescent="0.2">
      <c r="A75" t="s">
        <v>89</v>
      </c>
      <c r="B75">
        <v>41371</v>
      </c>
      <c r="C75">
        <v>1721.93</v>
      </c>
    </row>
    <row r="76" spans="1:3" x14ac:dyDescent="0.2">
      <c r="A76" t="s">
        <v>135</v>
      </c>
      <c r="B76">
        <v>111593</v>
      </c>
      <c r="C76">
        <v>3310.72</v>
      </c>
    </row>
    <row r="77" spans="1:3" x14ac:dyDescent="0.2">
      <c r="A77" t="s">
        <v>90</v>
      </c>
      <c r="B77">
        <v>129182</v>
      </c>
      <c r="C77">
        <v>0</v>
      </c>
    </row>
    <row r="78" spans="1:3" x14ac:dyDescent="0.2">
      <c r="A78" t="s">
        <v>112</v>
      </c>
      <c r="B78">
        <v>129210</v>
      </c>
      <c r="C78">
        <v>0</v>
      </c>
    </row>
    <row r="79" spans="1:3" x14ac:dyDescent="0.2">
      <c r="A79" t="s">
        <v>91</v>
      </c>
      <c r="B79">
        <v>129114</v>
      </c>
      <c r="C79">
        <v>100</v>
      </c>
    </row>
    <row r="80" spans="1:3" x14ac:dyDescent="0.2">
      <c r="A80" t="s">
        <v>92</v>
      </c>
      <c r="B80">
        <v>128807</v>
      </c>
      <c r="C80">
        <v>326</v>
      </c>
    </row>
    <row r="81" spans="1:3" x14ac:dyDescent="0.2">
      <c r="A81" t="s">
        <v>104</v>
      </c>
      <c r="B81">
        <v>129192</v>
      </c>
      <c r="C81">
        <v>0</v>
      </c>
    </row>
    <row r="82" spans="1:3" x14ac:dyDescent="0.2">
      <c r="A82" t="s">
        <v>93</v>
      </c>
      <c r="B82">
        <v>128756</v>
      </c>
      <c r="C82">
        <v>100</v>
      </c>
    </row>
    <row r="83" spans="1:3" x14ac:dyDescent="0.2">
      <c r="A83" t="s">
        <v>120</v>
      </c>
      <c r="B83">
        <v>129244</v>
      </c>
      <c r="C83">
        <v>0</v>
      </c>
    </row>
    <row r="84" spans="1:3" x14ac:dyDescent="0.2">
      <c r="A84" t="s">
        <v>94</v>
      </c>
      <c r="B84">
        <v>116864</v>
      </c>
      <c r="C84">
        <v>100</v>
      </c>
    </row>
    <row r="85" spans="1:3" x14ac:dyDescent="0.2">
      <c r="A85" t="s">
        <v>95</v>
      </c>
      <c r="B85">
        <v>128529</v>
      </c>
      <c r="C85">
        <v>100</v>
      </c>
    </row>
    <row r="86" spans="1:3" x14ac:dyDescent="0.2">
      <c r="A86" t="s">
        <v>116</v>
      </c>
      <c r="B86">
        <v>129191</v>
      </c>
      <c r="C86">
        <v>0</v>
      </c>
    </row>
    <row r="87" spans="1:3" x14ac:dyDescent="0.2">
      <c r="A87" t="s">
        <v>96</v>
      </c>
      <c r="B87">
        <v>120445</v>
      </c>
      <c r="C87">
        <v>100</v>
      </c>
    </row>
    <row r="88" spans="1:3" x14ac:dyDescent="0.2">
      <c r="A88" t="s">
        <v>97</v>
      </c>
      <c r="B88">
        <v>129148</v>
      </c>
      <c r="C88">
        <v>0</v>
      </c>
    </row>
    <row r="89" spans="1:3" x14ac:dyDescent="0.2">
      <c r="A89" t="s">
        <v>98</v>
      </c>
      <c r="B89">
        <v>116052</v>
      </c>
      <c r="C89">
        <v>100</v>
      </c>
    </row>
    <row r="90" spans="1:3" x14ac:dyDescent="0.2">
      <c r="A90" t="s">
        <v>99</v>
      </c>
      <c r="B90">
        <v>129152</v>
      </c>
      <c r="C90">
        <v>0</v>
      </c>
    </row>
    <row r="91" spans="1:3" x14ac:dyDescent="0.2">
      <c r="A91" t="s">
        <v>100</v>
      </c>
      <c r="B91">
        <v>129070</v>
      </c>
      <c r="C91">
        <v>100</v>
      </c>
    </row>
    <row r="92" spans="1:3" x14ac:dyDescent="0.2">
      <c r="A92" t="s">
        <v>116</v>
      </c>
      <c r="B92">
        <v>129191</v>
      </c>
      <c r="C92">
        <v>0</v>
      </c>
    </row>
    <row r="93" spans="1:3" x14ac:dyDescent="0.2">
      <c r="A93" t="s">
        <v>96</v>
      </c>
      <c r="B93">
        <v>120445</v>
      </c>
      <c r="C93">
        <v>100</v>
      </c>
    </row>
    <row r="94" spans="1:3" x14ac:dyDescent="0.2">
      <c r="A94" t="s">
        <v>97</v>
      </c>
      <c r="B94">
        <v>129148</v>
      </c>
      <c r="C94">
        <v>0</v>
      </c>
    </row>
    <row r="95" spans="1:3" x14ac:dyDescent="0.2">
      <c r="A95" t="s">
        <v>98</v>
      </c>
      <c r="B95">
        <v>116052</v>
      </c>
      <c r="C95">
        <v>100</v>
      </c>
    </row>
    <row r="96" spans="1:3" x14ac:dyDescent="0.2">
      <c r="A96" t="s">
        <v>99</v>
      </c>
      <c r="B96">
        <v>129152</v>
      </c>
      <c r="C96">
        <v>0</v>
      </c>
    </row>
    <row r="97" spans="1:3" x14ac:dyDescent="0.2">
      <c r="A97" t="s">
        <v>100</v>
      </c>
      <c r="B97">
        <v>129070</v>
      </c>
      <c r="C97">
        <v>100</v>
      </c>
    </row>
  </sheetData>
  <sheetProtection algorithmName="SHA-512" hashValue="0D7vLWd/0oIceLrglvpSYngvgrjg5pgBxnsIOTAbXTfFtZ4+AzqXVu6cf3AeY3/Bi/DB/ljnX/HFK1ehBjAdMg==" saltValue="nnouEkG5k6OrI59ij9Ky+w==" spinCount="100000" sheet="1" objects="1" scenarios="1" selectLockedCells="1" selectUnlockedCells="1"/>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M12"/>
  <sheetViews>
    <sheetView workbookViewId="0">
      <selection activeCell="A48" sqref="A48"/>
    </sheetView>
  </sheetViews>
  <sheetFormatPr defaultRowHeight="12.75" x14ac:dyDescent="0.2"/>
  <sheetData>
    <row r="12" spans="13:13" ht="15" x14ac:dyDescent="0.25">
      <c r="M12" s="76">
        <v>2018</v>
      </c>
    </row>
  </sheetData>
  <sheetProtection algorithmName="SHA-512" hashValue="EJ/PlcK7+lAJemNAd3ZKNOH8HdIiyAP+Tt+3CnIGZkcGT7MqceaF23lIBjyqf/LTbW+qXFCYdIuK/OIvraDgng==" saltValue="TrgJfGcr/1oG4MFyJ/Z54Q==" spinCount="100000" sheet="1" objects="1" scenarios="1" selectLockedCells="1" selectUnlockedCells="1"/>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47625</xdr:colOff>
                <xdr:row>0</xdr:row>
                <xdr:rowOff>47625</xdr:rowOff>
              </from>
              <to>
                <xdr:col>13</xdr:col>
                <xdr:colOff>9525</xdr:colOff>
                <xdr:row>46</xdr:row>
                <xdr:rowOff>114300</xdr:rowOff>
              </to>
            </anchor>
          </objectPr>
        </oleObject>
      </mc:Choice>
      <mc:Fallback>
        <oleObject progId="Word.Documen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UD-16 Non Market Reg</vt:lpstr>
      <vt:lpstr>Data</vt:lpstr>
      <vt:lpstr>Instructions</vt:lpstr>
      <vt:lpstr>'UD-16 Non Market Reg'!Print_Area</vt:lpstr>
    </vt:vector>
  </TitlesOfParts>
  <Company>Tennessee Regulatory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AA02003</dc:creator>
  <cp:lastModifiedBy>Tracy Stinson</cp:lastModifiedBy>
  <cp:lastPrinted>2019-05-09T16:18:23Z</cp:lastPrinted>
  <dcterms:created xsi:type="dcterms:W3CDTF">2004-03-18T16:03:53Z</dcterms:created>
  <dcterms:modified xsi:type="dcterms:W3CDTF">2025-03-05T21:00:28Z</dcterms:modified>
</cp:coreProperties>
</file>